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4-06-03SIL - Univerzit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'24-06-03SIL - Univerzitní...'!$C$122:$K$167</definedName>
    <definedName name="_xlnm.Print_Area" localSheetId="1">'24-06-03SIL - Univerzitní...'!$C$4:$J$76,'24-06-03SIL - Univerzitní...'!$C$82:$J$104,'24-06-03SIL - Univerzitní...'!$C$110:$J$167</definedName>
    <definedName name="_xlnm.Print_Titles" localSheetId="1">'24-06-03SIL - Univerzitní...'!$122:$122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20"/>
  <c r="F117"/>
  <c r="E115"/>
  <c r="J92"/>
  <c r="F89"/>
  <c r="E87"/>
  <c r="J21"/>
  <c r="E21"/>
  <c r="J91"/>
  <c r="J20"/>
  <c r="J18"/>
  <c r="E18"/>
  <c r="F92"/>
  <c r="J17"/>
  <c r="J15"/>
  <c r="E15"/>
  <c r="F119"/>
  <c r="J14"/>
  <c r="J12"/>
  <c r="J89"/>
  <c r="E7"/>
  <c r="E113"/>
  <c i="1" r="L90"/>
  <c r="AM90"/>
  <c r="AM89"/>
  <c r="L89"/>
  <c r="AM87"/>
  <c r="L87"/>
  <c r="L85"/>
  <c r="L84"/>
  <c i="2" r="J164"/>
  <c r="BK146"/>
  <c r="BK129"/>
  <c r="BK140"/>
  <c r="J138"/>
  <c r="J143"/>
  <c r="BK125"/>
  <c r="BK152"/>
  <c r="J151"/>
  <c r="BK131"/>
  <c r="J165"/>
  <c r="BK162"/>
  <c r="J131"/>
  <c r="BK150"/>
  <c r="BK155"/>
  <c r="J155"/>
  <c r="J133"/>
  <c r="J156"/>
  <c r="BK144"/>
  <c r="BK133"/>
  <c r="BK164"/>
  <c r="BK138"/>
  <c r="J125"/>
  <c r="BK142"/>
  <c r="BK130"/>
  <c r="J139"/>
  <c r="J154"/>
  <c i="1" r="AS94"/>
  <c i="2" r="J149"/>
  <c r="J167"/>
  <c r="J145"/>
  <c r="BK160"/>
  <c r="J144"/>
  <c r="J135"/>
  <c r="J146"/>
  <c r="BK161"/>
  <c r="J137"/>
  <c r="BK143"/>
  <c r="BK139"/>
  <c r="BK165"/>
  <c r="BK156"/>
  <c r="BK157"/>
  <c r="J161"/>
  <c r="J157"/>
  <c r="BK134"/>
  <c r="J160"/>
  <c r="J134"/>
  <c r="BK151"/>
  <c r="J163"/>
  <c r="J132"/>
  <c r="J152"/>
  <c r="BK128"/>
  <c r="J128"/>
  <c r="J140"/>
  <c r="J129"/>
  <c r="J148"/>
  <c r="BK132"/>
  <c r="J130"/>
  <c r="BK163"/>
  <c r="BK137"/>
  <c r="BK145"/>
  <c r="J158"/>
  <c r="BK149"/>
  <c r="J162"/>
  <c r="BK135"/>
  <c r="BK154"/>
  <c r="BK167"/>
  <c r="J142"/>
  <c r="J126"/>
  <c r="BK141"/>
  <c r="BK148"/>
  <c r="J141"/>
  <c r="BK158"/>
  <c r="BK126"/>
  <c r="J150"/>
  <c l="1" r="P124"/>
  <c r="T124"/>
  <c r="R127"/>
  <c r="P136"/>
  <c r="BK147"/>
  <c r="J147"/>
  <c r="J100"/>
  <c r="T147"/>
  <c r="T153"/>
  <c r="BK159"/>
  <c r="J159"/>
  <c r="J102"/>
  <c r="R124"/>
  <c r="P127"/>
  <c r="R136"/>
  <c r="R147"/>
  <c r="P153"/>
  <c r="P159"/>
  <c r="BK136"/>
  <c r="J136"/>
  <c r="J99"/>
  <c r="P147"/>
  <c r="T159"/>
  <c r="BK124"/>
  <c r="BK127"/>
  <c r="J127"/>
  <c r="J98"/>
  <c r="T127"/>
  <c r="T136"/>
  <c r="BK153"/>
  <c r="J153"/>
  <c r="J101"/>
  <c r="R153"/>
  <c r="R159"/>
  <c r="BK166"/>
  <c r="J166"/>
  <c r="J103"/>
  <c r="BE126"/>
  <c r="BE133"/>
  <c r="BE134"/>
  <c r="BE135"/>
  <c r="BE138"/>
  <c r="BE140"/>
  <c r="BE141"/>
  <c r="BE145"/>
  <c r="BE157"/>
  <c r="F91"/>
  <c r="J117"/>
  <c r="BE129"/>
  <c r="BE130"/>
  <c r="BE131"/>
  <c r="BE142"/>
  <c r="BE154"/>
  <c r="J119"/>
  <c r="BE125"/>
  <c r="BE128"/>
  <c r="BE139"/>
  <c r="BE150"/>
  <c r="BE137"/>
  <c r="BE144"/>
  <c r="BE151"/>
  <c r="BE152"/>
  <c r="F120"/>
  <c r="BE143"/>
  <c r="E85"/>
  <c r="BE132"/>
  <c r="BE146"/>
  <c r="BE148"/>
  <c r="BE149"/>
  <c r="BE156"/>
  <c r="BE158"/>
  <c r="BE155"/>
  <c r="BE160"/>
  <c r="BE161"/>
  <c r="BE162"/>
  <c r="BE163"/>
  <c r="BE164"/>
  <c r="BE165"/>
  <c r="BE167"/>
  <c r="J34"/>
  <c i="1" r="AW95"/>
  <c i="2" r="F34"/>
  <c i="1" r="BA95"/>
  <c r="BA94"/>
  <c r="W30"/>
  <c i="2" r="F36"/>
  <c i="1" r="BC95"/>
  <c r="BC94"/>
  <c r="AY94"/>
  <c i="2" r="F35"/>
  <c i="1" r="BB95"/>
  <c r="BB94"/>
  <c r="W31"/>
  <c i="2" r="F37"/>
  <c i="1" r="BD95"/>
  <c r="BD94"/>
  <c r="W33"/>
  <c i="2" l="1" r="R123"/>
  <c r="T123"/>
  <c r="BK123"/>
  <c r="J123"/>
  <c r="J96"/>
  <c r="P123"/>
  <c i="1" r="AU95"/>
  <c i="2" r="J124"/>
  <c r="J97"/>
  <c i="1" r="AU94"/>
  <c r="W32"/>
  <c r="AW94"/>
  <c r="AK30"/>
  <c i="2" r="J33"/>
  <c i="1" r="AV95"/>
  <c r="AT95"/>
  <c r="AX94"/>
  <c i="2" r="F33"/>
  <c i="1" r="AZ95"/>
  <c r="AZ94"/>
  <c r="W29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<sst xmlns="http://schemas.openxmlformats.org/spreadsheetml/2006/main">
  <si>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</si>
  <si>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</si>
  <si>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</si>
  <si>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</si>
  <si>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{ba05d936-ec92-42be-9922-1d887177f0ba}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</si>
  <si>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</si>
  <si>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</si>
  <si>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</si>
  <si>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</si>
  <si>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</si>
  <si>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</si>
  <si>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</si>
  <si>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</si>
  <si>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</si>
  <si>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24-06-30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</si>
  <si>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</si>
  <si>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</si>
  <si>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Univerzitní centrum Telč STAVEBNÍ ÚPRAVY KAVÁRNY A NAVAZUJÍCÍCH PROSTOR</t>
  </si>
  <si>
    <t>KSO:</t>
  </si>
  <si>
    <t>CC-CZ:</t>
  </si>
  <si>
    <t>Místo:</t>
  </si>
  <si>
    <t>Nám. Zachariáše z Hradce 2, 588 56 Telč</t>
  </si>
  <si>
    <t>Datum:</t>
  </si>
  <si>
    <t>30. 6. 2024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</si>
  <si>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</si>
  <si>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</si>
  <si>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</si>
  <si>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</si>
  <si>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</si>
  <si>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</si>
  <si>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</si>
  <si>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</si>
  <si>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</si>
  <si>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09631038</t>
  </si>
  <si>
    <t>Ing. Karel Tomek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</si>
  <si>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</si>
  <si>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</si>
  <si>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</si>
  <si>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</si>
  <si>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</si>
  <si>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</si>
  <si>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</si>
  <si>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</si>
  <si>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</si>
  <si>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</si>
  <si>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</si>
  <si>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</si>
  <si>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</si>
  <si>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</si>
  <si>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</si>
  <si>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</si>
  <si>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</si>
  <si>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</si>
  <si>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</si>
  <si>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</si>
  <si>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</si>
  <si>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</si>
  <si>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</si>
  <si>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</si>
  <si>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</si>
  <si>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</si>
  <si>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</si>
  <si>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</si>
  <si>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</si>
  <si>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</si>
  <si>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</si>
  <si>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</si>
  <si>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</si>
  <si>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</si>
  <si>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</si>
  <si>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</si>
  <si>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</si>
  <si>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</si>
  <si>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</si>
  <si>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</si>
  <si>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</si>
  <si>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</si>
  <si>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</si>
  <si>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</si>
  <si>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</si>
  <si>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</si>
  <si>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24-06-03SIL</t>
  </si>
  <si>
    <t>Univerzitní centrum Telč STAVEBNÍ ÚPRAVY KAVÁRNY A NAVAZUJÍCÍCH PROSTOR - ELEKTROINSTALACE</t>
  </si>
  <si>
    <t>STA</t>
  </si>
  <si>
    <t>1</t>
  </si>
  <si>
    <t>{099472cd-09a3-44fe-8980-6773167a27f3}</t>
  </si>
  <si>
    <t>2</t>
  </si>
  <si>
    <t>KRYCÍ LIST SOUPISU PRACÍ</t>
  </si>
  <si>
    <t>Objekt:</t>
  </si>
  <si>
    <t>24-06-03SIL - Univerzitní centrum Telč STAVEBNÍ ÚPRAVY KAVÁRNY A NAVAZUJÍCÍCH PROSTOR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</si>
  <si>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</si>
  <si>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</si>
  <si>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</si>
  <si>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</si>
  <si>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</si>
  <si>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ROZV - rozvaděče a úpravy rozvaděčů</t>
  </si>
  <si>
    <t>KABELY - kabely a vodiče</t>
  </si>
  <si>
    <t>PŘÍSTROJE - vypínače, zásuvky, ovladače</t>
  </si>
  <si>
    <t>SVÍTIDLA - osvětlení</t>
  </si>
  <si>
    <t>TRASY - kabelové trasy, trubky, žlaby</t>
  </si>
  <si>
    <t xml:space="preserve">PŘIDRUŽENÉ VÝKONY - </t>
  </si>
  <si>
    <t>DEMONTÁŽE - demontáže stávajícího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</si>
  <si>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</si>
  <si>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</si>
  <si>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</si>
  <si>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</si>
  <si>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</si>
  <si>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</si>
  <si>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</si>
  <si>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</si>
  <si>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</si>
  <si>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</si>
  <si>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</si>
  <si>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</si>
  <si>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</si>
  <si>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ROZV</t>
  </si>
  <si>
    <t>rozvaděče a úpravy rozvaděčů</t>
  </si>
  <si>
    <t>ROZPOCET</t>
  </si>
  <si>
    <t>M</t>
  </si>
  <si>
    <t>RS0.2</t>
  </si>
  <si>
    <t>úpravy ve stávajícím rozvaděči RS 0.2, přemsunutí 6 jističů do části za ELM (kavárna) vč. všech přidružených výkonů v rozvaděči, nutných přesunů ostatních přístrojů, vč. vnitřních propojů, přepojení na svorkovnici, vypracování dok. skutečného stavu atd.</t>
  </si>
  <si>
    <t>kpl</t>
  </si>
  <si>
    <t>32</t>
  </si>
  <si>
    <t>16</t>
  </si>
  <si>
    <t>908294924</t>
  </si>
  <si>
    <t>3</t>
  </si>
  <si>
    <t>RZTI</t>
  </si>
  <si>
    <t>Inst. krabice s jističem 6C/1 a napájecím zdrojem pro skupinu pisoárů (např. Sanela SLZ 01Y - koordinovat napětí s dodanými výrobky ZTI) + připojení ZTI zařízení. Krabice připojena z nejbližšího zás. rozvodu (poznačeno do dok. skut. provedení)</t>
  </si>
  <si>
    <t>-1799264587</t>
  </si>
  <si>
    <t>KABELY</t>
  </si>
  <si>
    <t>kabely a vodiče</t>
  </si>
  <si>
    <t>74</t>
  </si>
  <si>
    <t>K</t>
  </si>
  <si>
    <t>741122611</t>
  </si>
  <si>
    <t>Montáž kabel Cu plný kulatý žíla 3x1,5 až 6 mm2 uložený pevně (např. CYKY)</t>
  </si>
  <si>
    <t>m</t>
  </si>
  <si>
    <t>1161610502</t>
  </si>
  <si>
    <t>75</t>
  </si>
  <si>
    <t>34111030</t>
  </si>
  <si>
    <t>kabel instalační jádro Cu plné izolace PVC plášť PVC 450/750V (CYKY) 3x1,5mm2</t>
  </si>
  <si>
    <t>1815206199</t>
  </si>
  <si>
    <t>76</t>
  </si>
  <si>
    <t>34111036</t>
  </si>
  <si>
    <t>kabel instalační jádro Cu plné izolace PVC plášť PVC 450/750V (CYKY) 3x2,5mm2</t>
  </si>
  <si>
    <t>-307707291</t>
  </si>
  <si>
    <t>11</t>
  </si>
  <si>
    <t>741122641</t>
  </si>
  <si>
    <t>Montáž kabel Cu plný kulatý žíla 5x1,5 až 2,5 mm2 uložený pevně (např. CYKY)</t>
  </si>
  <si>
    <t>1472904752</t>
  </si>
  <si>
    <t>34111090</t>
  </si>
  <si>
    <t>kabel instalační jádro Cu plné izolace PVC plášť PVC 450/750V (CYKY) 5x1,5mm2</t>
  </si>
  <si>
    <t>-290293555</t>
  </si>
  <si>
    <t>15</t>
  </si>
  <si>
    <t>741120101</t>
  </si>
  <si>
    <t>Montáž vodič Cu izolovaný plný a laněný s PVC pláštěm žíla 0,15-16 mm2 zatažený (např. CY, CHAH-V), pospojování vč. svorek</t>
  </si>
  <si>
    <t>-1639540145</t>
  </si>
  <si>
    <t>17</t>
  </si>
  <si>
    <t>34141026</t>
  </si>
  <si>
    <t>vodič propojovací flexibilní jádro Cu lanované izolace PVC 450/750V (H07V-K) 1x4mm2</t>
  </si>
  <si>
    <t>-930876600</t>
  </si>
  <si>
    <t>67</t>
  </si>
  <si>
    <t>741130001</t>
  </si>
  <si>
    <t>Ukončení vodič izolovaný do 2,5 mm2 v rozváděči nebo na přístroji</t>
  </si>
  <si>
    <t>kus</t>
  </si>
  <si>
    <t>64</t>
  </si>
  <si>
    <t>-1847822279</t>
  </si>
  <si>
    <t>PŘÍSTROJE</t>
  </si>
  <si>
    <t>vypínače, zásuvky, ovladače</t>
  </si>
  <si>
    <t>23</t>
  </si>
  <si>
    <t>741310022</t>
  </si>
  <si>
    <t>Montáž přepínač nástěnný 6-střídavý prostředí normální se zapojením vodičů</t>
  </si>
  <si>
    <t>1855474616</t>
  </si>
  <si>
    <t>24</t>
  </si>
  <si>
    <t>34535018</t>
  </si>
  <si>
    <t>přepínač nástěnný střídavý, řazení 6, šroubové svorky</t>
  </si>
  <si>
    <t>-1571764891</t>
  </si>
  <si>
    <t>25</t>
  </si>
  <si>
    <t>741313001</t>
  </si>
  <si>
    <t>Montáž zásuvka (polo)zapuštěná bezšroubové připojení 2P+PE se zapojením vodičů</t>
  </si>
  <si>
    <t>1592524771</t>
  </si>
  <si>
    <t>26</t>
  </si>
  <si>
    <t>34555241</t>
  </si>
  <si>
    <t>přístroj zásuvky zápustné jednonásobné, krytka s clonkami, bezšroubové svorky</t>
  </si>
  <si>
    <t>-1961690105</t>
  </si>
  <si>
    <t>35</t>
  </si>
  <si>
    <t>741313082</t>
  </si>
  <si>
    <t>Montáž zásuvka chráněná v krabici šroubové připojení 2P+PE prostředí venkovní, mokré se zapojením vodičů</t>
  </si>
  <si>
    <t>-1951112864</t>
  </si>
  <si>
    <t>36</t>
  </si>
  <si>
    <t>34555229</t>
  </si>
  <si>
    <t>zásuvka nástěnná jednonásobná s víčkem, IP44, šroubové svorky</t>
  </si>
  <si>
    <t>732391787</t>
  </si>
  <si>
    <t>77</t>
  </si>
  <si>
    <t>741311004</t>
  </si>
  <si>
    <t>Montáž čidlo pohybu nástěnné se zapojením vodičů</t>
  </si>
  <si>
    <t>2052117244</t>
  </si>
  <si>
    <t>37</t>
  </si>
  <si>
    <t>348230100.R02</t>
  </si>
  <si>
    <t>PIR - stropní přisazený pohybový senzor s možností paralelního zapojení, plast bílá, záběr 360°/180°, dosah 12m, čas sepnutí 5s-15min, soumrak 2-1000lx</t>
  </si>
  <si>
    <t>128</t>
  </si>
  <si>
    <t>-1636266082</t>
  </si>
  <si>
    <t>78</t>
  </si>
  <si>
    <t>741310221</t>
  </si>
  <si>
    <t>Montáž spínač (polo)zapuštěný šroubové připojení řazení 2-pro žaluzie se zapojením vodičů</t>
  </si>
  <si>
    <t>-646112976</t>
  </si>
  <si>
    <t>79</t>
  </si>
  <si>
    <t>73769003</t>
  </si>
  <si>
    <t>spínač žaluziový bílý vč. rámečku</t>
  </si>
  <si>
    <t>256</t>
  </si>
  <si>
    <t>2110746220</t>
  </si>
  <si>
    <t>SVÍTIDLA</t>
  </si>
  <si>
    <t>osvětlení</t>
  </si>
  <si>
    <t>45</t>
  </si>
  <si>
    <t>741372111</t>
  </si>
  <si>
    <t>Montáž svítidlo LED interiérové vestavné panelové hranaté nebo kruhové do 0,09 m2 se zapojením vodičů</t>
  </si>
  <si>
    <t>49694999</t>
  </si>
  <si>
    <t>39</t>
  </si>
  <si>
    <t>OSV-01</t>
  </si>
  <si>
    <t>Svítidlo interierové závěsné, LED, 230 V, 50 Hz, 4000 K</t>
  </si>
  <si>
    <t>591418884</t>
  </si>
  <si>
    <t>40</t>
  </si>
  <si>
    <t>OSV-02</t>
  </si>
  <si>
    <t>Svítidlo stropní, IP54, LED, 230 V, 50 Hz, cca 25 W, 4000 K</t>
  </si>
  <si>
    <t>-1267615050</t>
  </si>
  <si>
    <t>41</t>
  </si>
  <si>
    <t>OSV-03</t>
  </si>
  <si>
    <t>Svítidlo stropní interierové, LED, 230 V, 50 Hz, cca 25 W, 4000 K</t>
  </si>
  <si>
    <t>1792312532</t>
  </si>
  <si>
    <t>42</t>
  </si>
  <si>
    <t>OSV-04</t>
  </si>
  <si>
    <t>Svítidlo stropní interierové, LED, 230 V, 50 Hz, cca 25 W, 4000 K s nouzovým modulem 60 min.</t>
  </si>
  <si>
    <t>1195859731</t>
  </si>
  <si>
    <t>TRASY</t>
  </si>
  <si>
    <t>kabelové trasy, trubky, žlaby</t>
  </si>
  <si>
    <t>46</t>
  </si>
  <si>
    <t>741110041</t>
  </si>
  <si>
    <t>Montáž trubka plastová ohebná D přes 11 do 23 mm uložená pevně</t>
  </si>
  <si>
    <t>1207759807</t>
  </si>
  <si>
    <t>47</t>
  </si>
  <si>
    <t>34571154</t>
  </si>
  <si>
    <t>trubka elektroinstalační ohebná z PH, D 22,9/28,5mm</t>
  </si>
  <si>
    <t>-1007347385</t>
  </si>
  <si>
    <t>48</t>
  </si>
  <si>
    <t>741112001</t>
  </si>
  <si>
    <t>Montáž krabice zapuštěná plastová kruhová</t>
  </si>
  <si>
    <t>-1170171512</t>
  </si>
  <si>
    <t>49</t>
  </si>
  <si>
    <t>34571457</t>
  </si>
  <si>
    <t>krabice pod omítku PVC odbočná kruhová D 70mm s víčkem</t>
  </si>
  <si>
    <t>-1454105795</t>
  </si>
  <si>
    <t>50</t>
  </si>
  <si>
    <t>34571458</t>
  </si>
  <si>
    <t>krabice pod omítku PVC odbočná kruhová D 100mm s víčkem</t>
  </si>
  <si>
    <t>1688501320</t>
  </si>
  <si>
    <t>PŘIDRUŽENÉ VÝKONY</t>
  </si>
  <si>
    <t>57</t>
  </si>
  <si>
    <t>210280131</t>
  </si>
  <si>
    <t>Revize vnitřní silnoproudé elektroinstalace, pracovník §9 dle vyhl. 50/1978 Sb (pouze hlavní rozvody, bez bytů)</t>
  </si>
  <si>
    <t>hod</t>
  </si>
  <si>
    <t>-1827757034</t>
  </si>
  <si>
    <t>60</t>
  </si>
  <si>
    <t>PM</t>
  </si>
  <si>
    <t>Přidružený materiál</t>
  </si>
  <si>
    <t>372291732</t>
  </si>
  <si>
    <t>61</t>
  </si>
  <si>
    <t>PPV</t>
  </si>
  <si>
    <t>Podíl přidružených výkonů, připojování 6 ventilátorů VZT a dvou automatických splachovačů pisoárů</t>
  </si>
  <si>
    <t>1075566759</t>
  </si>
  <si>
    <t>62</t>
  </si>
  <si>
    <t>ZV</t>
  </si>
  <si>
    <t>Zednické výpomoci</t>
  </si>
  <si>
    <t>-1554232284</t>
  </si>
  <si>
    <t>63</t>
  </si>
  <si>
    <t>013254000</t>
  </si>
  <si>
    <t>Dokumentace skutečného provedení stavby</t>
  </si>
  <si>
    <t>soubor</t>
  </si>
  <si>
    <t>512</t>
  </si>
  <si>
    <t>-468635913</t>
  </si>
  <si>
    <t>045002000</t>
  </si>
  <si>
    <t>Kompletační a koordinační činnost, vytyčení stávajících vedení a jejich odklon, svorkování v kr. do řešených prostor</t>
  </si>
  <si>
    <t>1443345269</t>
  </si>
  <si>
    <t>DEMONTÁŽE</t>
  </si>
  <si>
    <t>demontáže stávajícího zařízení</t>
  </si>
  <si>
    <t>69</t>
  </si>
  <si>
    <t>741210823</t>
  </si>
  <si>
    <t>Demontáž audiovizuální techniky v místnosti 0.22A se zachováním funkčnosti a předáním majiteli (vč. nábytku)</t>
  </si>
  <si>
    <t>-974372986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</si>
</sst>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="1" customFormat="1" ht="36.96" customHeight="1">
      <c r="AR2" s="13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="1" customFormat="1" ht="12" customHeight="1">
      <c r="B5" s="17"/>
      <c r="D5" s="21" t="s">
        <v>13</v>
      </c>
      <c r="K5" s="22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7"/>
      <c r="BE5" s="23" t="s">
        <v>15</v>
      </c>
      <c r="BS5" s="14" t="s">
        <v>6</v>
      </c>
    </row>
    <row r="6" s="1" customFormat="1" ht="36.96" customHeight="1">
      <c r="B6" s="17"/>
      <c r="D6" s="24" t="s">
        <v>16</v>
      </c>
      <c r="K6" s="25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7"/>
      <c r="BE6" s="26"/>
      <c r="BS6" s="14" t="s">
        <v>6</v>
      </c>
    </row>
    <row r="7" s="1" customFormat="1" ht="12" customHeight="1">
      <c r="B7" s="17"/>
      <c r="D7" s="27" t="s">
        <v>18</v>
      </c>
      <c r="K7" s="22" t="s">
        <v>1</v>
      </c>
      <c r="AK7" s="27" t="s">
        <v>19</v>
      </c>
      <c r="AN7" s="22" t="s">
        <v>1</v>
      </c>
      <c r="AR7" s="17"/>
      <c r="BE7" s="26"/>
      <c r="BS7" s="14" t="s">
        <v>6</v>
      </c>
    </row>
    <row r="8" s="1" customFormat="1" ht="12" customHeight="1">
      <c r="B8" s="17"/>
      <c r="D8" s="27" t="s">
        <v>20</v>
      </c>
      <c r="K8" s="22" t="s">
        <v>21</v>
      </c>
      <c r="AK8" s="27" t="s">
        <v>22</v>
      </c>
      <c r="AN8" s="28" t="s">
        <v>23</v>
      </c>
      <c r="AR8" s="17"/>
      <c r="BE8" s="26"/>
      <c r="BS8" s="14" t="s">
        <v>6</v>
      </c>
    </row>
    <row r="9" s="1" customFormat="1" ht="14.4" customHeight="1">
      <c r="B9" s="17"/>
      <c r="AR9" s="17"/>
      <c r="BE9" s="26"/>
      <c r="BS9" s="14" t="s">
        <v>6</v>
      </c>
    </row>
    <row r="10" s="1" customFormat="1" ht="12" customHeight="1">
      <c r="B10" s="17"/>
      <c r="D10" s="27" t="s">
        <v>24</v>
      </c>
      <c r="AK10" s="27" t="s">
        <v>25</v>
      </c>
      <c r="AN10" s="22" t="s">
        <v>1</v>
      </c>
      <c r="AR10" s="17"/>
      <c r="BE10" s="26"/>
      <c r="BS10" s="14" t="s">
        <v>6</v>
      </c>
    </row>
    <row r="11" s="1" customFormat="1" ht="18.48" customHeight="1">
      <c r="B11" s="17"/>
      <c r="E11" s="22" t="s">
        <v>26</v>
      </c>
      <c r="AK11" s="27" t="s">
        <v>27</v>
      </c>
      <c r="AN11" s="22" t="s">
        <v>1</v>
      </c>
      <c r="AR11" s="17"/>
      <c r="BE11" s="26"/>
      <c r="BS11" s="14" t="s">
        <v>6</v>
      </c>
    </row>
    <row r="12" s="1" customFormat="1" ht="6.96" customHeight="1">
      <c r="B12" s="17"/>
      <c r="AR12" s="17"/>
      <c r="BE12" s="26"/>
      <c r="BS12" s="14" t="s">
        <v>6</v>
      </c>
    </row>
    <row r="13" s="1" customFormat="1" ht="12" customHeight="1">
      <c r="B13" s="17"/>
      <c r="D13" s="27" t="s">
        <v>28</v>
      </c>
      <c r="AK13" s="27" t="s">
        <v>25</v>
      </c>
      <c r="AN13" s="29" t="s">
        <v>29</v>
      </c>
      <c r="AR13" s="17"/>
      <c r="BE13" s="26"/>
      <c r="BS13" s="14" t="s">
        <v>6</v>
      </c>
    </row>
    <row r="14">
      <c r="B14" s="17"/>
      <c r="E14" s="29" t="s">
        <v>29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27</v>
      </c>
      <c r="AN14" s="29" t="s">
        <v>29</v>
      </c>
      <c r="AR14" s="17"/>
      <c r="BE14" s="26"/>
      <c r="BS14" s="14" t="s">
        <v>6</v>
      </c>
    </row>
    <row r="15" s="1" customFormat="1" ht="6.96" customHeight="1">
      <c r="B15" s="17"/>
      <c r="AR15" s="17"/>
      <c r="BE15" s="26"/>
      <c r="BS15" s="14" t="s">
        <v>3</v>
      </c>
    </row>
    <row r="16" s="1" customFormat="1" ht="12" customHeight="1">
      <c r="B16" s="17"/>
      <c r="D16" s="27" t="s">
        <v>30</v>
      </c>
      <c r="AK16" s="27" t="s">
        <v>25</v>
      </c>
      <c r="AN16" s="22" t="s">
        <v>1</v>
      </c>
      <c r="AR16" s="17"/>
      <c r="BE16" s="26"/>
      <c r="BS16" s="14" t="s">
        <v>3</v>
      </c>
    </row>
    <row r="17" s="1" customFormat="1" ht="18.48" customHeight="1">
      <c r="B17" s="17"/>
      <c r="E17" s="22" t="s">
        <v>26</v>
      </c>
      <c r="AK17" s="27" t="s">
        <v>27</v>
      </c>
      <c r="AN17" s="22" t="s">
        <v>1</v>
      </c>
      <c r="AR17" s="17"/>
      <c r="BE17" s="26"/>
      <c r="BS17" s="14" t="s">
        <v>31</v>
      </c>
    </row>
    <row r="18" s="1" customFormat="1" ht="6.96" customHeight="1">
      <c r="B18" s="17"/>
      <c r="AR18" s="17"/>
      <c r="BE18" s="26"/>
      <c r="BS18" s="14" t="s">
        <v>6</v>
      </c>
    </row>
    <row r="19" s="1" customFormat="1" ht="12" customHeight="1">
      <c r="B19" s="17"/>
      <c r="D19" s="27" t="s">
        <v>32</v>
      </c>
      <c r="AK19" s="27" t="s">
        <v>25</v>
      </c>
      <c r="AN19" s="22" t="s">
        <v>33</v>
      </c>
      <c r="AR19" s="17"/>
      <c r="BE19" s="26"/>
      <c r="BS19" s="14" t="s">
        <v>6</v>
      </c>
    </row>
    <row r="20" s="1" customFormat="1" ht="18.48" customHeight="1">
      <c r="B20" s="17"/>
      <c r="E20" s="22" t="s">
        <v>34</v>
      </c>
      <c r="AK20" s="27" t="s">
        <v>27</v>
      </c>
      <c r="AN20" s="22" t="s">
        <v>1</v>
      </c>
      <c r="AR20" s="17"/>
      <c r="BE20" s="26"/>
      <c r="BS20" s="14" t="s">
        <v>31</v>
      </c>
    </row>
    <row r="21" s="1" customFormat="1" ht="6.96" customHeight="1">
      <c r="B21" s="17"/>
      <c r="AR21" s="17"/>
      <c r="BE21" s="26"/>
    </row>
    <row r="22" s="1" customFormat="1" ht="12" customHeight="1">
      <c r="B22" s="17"/>
      <c r="D22" s="27" t="s">
        <v>35</v>
      </c>
      <c r="AR22" s="17"/>
      <c r="BE22" s="26"/>
    </row>
    <row r="23" s="1" customFormat="1" ht="16.5" customHeight="1">
      <c r="B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17"/>
      <c r="BE23" s="26"/>
    </row>
    <row r="24" s="1" customFormat="1" ht="6.96" customHeight="1">
      <c r="B24" s="17"/>
      <c r="AR24" s="17"/>
      <c r="BE24" s="26"/>
    </row>
    <row r="25" s="1" customFormat="1" ht="6.96" customHeight="1">
      <c r="B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17"/>
      <c r="BE25" s="26"/>
    </row>
    <row r="26" s="2" customFormat="1" ht="25.92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3"/>
      <c r="AQ26" s="33"/>
      <c r="AR26" s="34"/>
      <c r="BE26" s="26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6"/>
    </row>
    <row r="28" s="2" customForma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37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38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39</v>
      </c>
      <c r="AL28" s="38"/>
      <c r="AM28" s="38"/>
      <c r="AN28" s="38"/>
      <c r="AO28" s="38"/>
      <c r="AP28" s="33"/>
      <c r="AQ28" s="33"/>
      <c r="AR28" s="34"/>
      <c r="BE28" s="26"/>
    </row>
    <row r="29" s="3" customFormat="1" ht="14.4" customHeight="1">
      <c r="A29" s="3"/>
      <c r="B29" s="39"/>
      <c r="C29" s="3"/>
      <c r="D29" s="27" t="s">
        <v>40</v>
      </c>
      <c r="E29" s="3"/>
      <c r="F29" s="27" t="s">
        <v>41</v>
      </c>
      <c r="G29" s="3"/>
      <c r="H29" s="3"/>
      <c r="I29" s="3"/>
      <c r="J29" s="3"/>
      <c r="K29" s="3"/>
      <c r="L29" s="40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1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1">
        <f>ROUND(AV94, 2)</f>
        <v>0</v>
      </c>
      <c r="AL29" s="3"/>
      <c r="AM29" s="3"/>
      <c r="AN29" s="3"/>
      <c r="AO29" s="3"/>
      <c r="AP29" s="3"/>
      <c r="AQ29" s="3"/>
      <c r="AR29" s="39"/>
      <c r="BE29" s="42"/>
    </row>
    <row r="30" s="3" customFormat="1" ht="14.4" customHeight="1">
      <c r="A30" s="3"/>
      <c r="B30" s="39"/>
      <c r="C30" s="3"/>
      <c r="D30" s="3"/>
      <c r="E30" s="3"/>
      <c r="F30" s="27" t="s">
        <v>42</v>
      </c>
      <c r="G30" s="3"/>
      <c r="H30" s="3"/>
      <c r="I30" s="3"/>
      <c r="J30" s="3"/>
      <c r="K30" s="3"/>
      <c r="L30" s="40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1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1">
        <f>ROUND(AW94, 2)</f>
        <v>0</v>
      </c>
      <c r="AL30" s="3"/>
      <c r="AM30" s="3"/>
      <c r="AN30" s="3"/>
      <c r="AO30" s="3"/>
      <c r="AP30" s="3"/>
      <c r="AQ30" s="3"/>
      <c r="AR30" s="39"/>
      <c r="BE30" s="42"/>
    </row>
    <row r="31" hidden="1" s="3" customFormat="1" ht="14.4" customHeight="1">
      <c r="A31" s="3"/>
      <c r="B31" s="39"/>
      <c r="C31" s="3"/>
      <c r="D31" s="3"/>
      <c r="E31" s="3"/>
      <c r="F31" s="27" t="s">
        <v>43</v>
      </c>
      <c r="G31" s="3"/>
      <c r="H31" s="3"/>
      <c r="I31" s="3"/>
      <c r="J31" s="3"/>
      <c r="K31" s="3"/>
      <c r="L31" s="40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1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1">
        <v>0</v>
      </c>
      <c r="AL31" s="3"/>
      <c r="AM31" s="3"/>
      <c r="AN31" s="3"/>
      <c r="AO31" s="3"/>
      <c r="AP31" s="3"/>
      <c r="AQ31" s="3"/>
      <c r="AR31" s="39"/>
      <c r="BE31" s="42"/>
    </row>
    <row r="32" hidden="1" s="3" customFormat="1" ht="14.4" customHeight="1">
      <c r="A32" s="3"/>
      <c r="B32" s="39"/>
      <c r="C32" s="3"/>
      <c r="D32" s="3"/>
      <c r="E32" s="3"/>
      <c r="F32" s="27" t="s">
        <v>44</v>
      </c>
      <c r="G32" s="3"/>
      <c r="H32" s="3"/>
      <c r="I32" s="3"/>
      <c r="J32" s="3"/>
      <c r="K32" s="3"/>
      <c r="L32" s="40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1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1">
        <v>0</v>
      </c>
      <c r="AL32" s="3"/>
      <c r="AM32" s="3"/>
      <c r="AN32" s="3"/>
      <c r="AO32" s="3"/>
      <c r="AP32" s="3"/>
      <c r="AQ32" s="3"/>
      <c r="AR32" s="39"/>
      <c r="BE32" s="42"/>
    </row>
    <row r="33" hidden="1" s="3" customFormat="1" ht="14.4" customHeight="1">
      <c r="A33" s="3"/>
      <c r="B33" s="39"/>
      <c r="C33" s="3"/>
      <c r="D33" s="3"/>
      <c r="E33" s="3"/>
      <c r="F33" s="27" t="s">
        <v>45</v>
      </c>
      <c r="G33" s="3"/>
      <c r="H33" s="3"/>
      <c r="I33" s="3"/>
      <c r="J33" s="3"/>
      <c r="K33" s="3"/>
      <c r="L33" s="40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1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1">
        <v>0</v>
      </c>
      <c r="AL33" s="3"/>
      <c r="AM33" s="3"/>
      <c r="AN33" s="3"/>
      <c r="AO33" s="3"/>
      <c r="AP33" s="3"/>
      <c r="AQ33" s="3"/>
      <c r="AR33" s="39"/>
      <c r="BE33" s="42"/>
    </row>
    <row r="34" s="2" customFormat="1" ht="6.96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6"/>
    </row>
    <row r="35" s="2" customFormat="1" ht="25.92" customHeight="1">
      <c r="A35" s="33"/>
      <c r="B35" s="34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47" t="s">
        <v>48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0</v>
      </c>
      <c r="AL35" s="45"/>
      <c r="AM35" s="45"/>
      <c r="AN35" s="45"/>
      <c r="AO35" s="49"/>
      <c r="AP35" s="43"/>
      <c r="AQ35" s="43"/>
      <c r="AR35" s="34"/>
      <c r="B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="1" customFormat="1" ht="14.4" customHeight="1">
      <c r="B38" s="17"/>
      <c r="AR38" s="17"/>
    </row>
    <row r="39" s="1" customFormat="1" ht="14.4" customHeight="1">
      <c r="B39" s="17"/>
      <c r="AR39" s="17"/>
    </row>
    <row r="40" s="1" customFormat="1" ht="14.4" customHeight="1">
      <c r="B40" s="17"/>
      <c r="AR40" s="17"/>
    </row>
    <row r="41" s="1" customFormat="1" ht="14.4" customHeight="1">
      <c r="B41" s="17"/>
      <c r="AR41" s="17"/>
    </row>
    <row r="42" s="1" customFormat="1" ht="14.4" customHeight="1">
      <c r="B42" s="17"/>
      <c r="AR42" s="17"/>
    </row>
    <row r="43" s="1" customFormat="1" ht="14.4" customHeight="1">
      <c r="B43" s="17"/>
      <c r="AR43" s="17"/>
    </row>
    <row r="44" s="1" customFormat="1" ht="14.4" customHeight="1">
      <c r="B44" s="17"/>
      <c r="AR44" s="17"/>
    </row>
    <row r="45" s="1" customFormat="1" ht="14.4" customHeight="1">
      <c r="B45" s="17"/>
      <c r="AR45" s="17"/>
    </row>
    <row r="46" s="1" customFormat="1" ht="14.4" customHeight="1">
      <c r="B46" s="17"/>
      <c r="AR46" s="17"/>
    </row>
    <row r="47" s="1" customFormat="1" ht="14.4" customHeight="1">
      <c r="B47" s="17"/>
      <c r="AR47" s="17"/>
    </row>
    <row r="48" s="1" customFormat="1" ht="14.4" customHeight="1">
      <c r="B48" s="17"/>
      <c r="AR48" s="17"/>
    </row>
    <row r="49" s="2" customFormat="1" ht="14.4" customHeight="1">
      <c r="B49" s="50"/>
      <c r="D49" s="51" t="s">
        <v>49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50</v>
      </c>
      <c r="AI49" s="52"/>
      <c r="AJ49" s="52"/>
      <c r="AK49" s="52"/>
      <c r="AL49" s="52"/>
      <c r="AM49" s="52"/>
      <c r="AN49" s="52"/>
      <c r="AO49" s="52"/>
      <c r="AR49" s="50"/>
    </row>
    <row r="50">
      <c r="B50" s="17"/>
      <c r="AR50" s="17"/>
    </row>
    <row r="51">
      <c r="B51" s="17"/>
      <c r="AR51" s="17"/>
    </row>
    <row r="52">
      <c r="B52" s="17"/>
      <c r="AR52" s="17"/>
    </row>
    <row r="53">
      <c r="B53" s="17"/>
      <c r="AR53" s="17"/>
    </row>
    <row r="54">
      <c r="B54" s="17"/>
      <c r="AR54" s="17"/>
    </row>
    <row r="55">
      <c r="B55" s="17"/>
      <c r="AR55" s="17"/>
    </row>
    <row r="56">
      <c r="B56" s="17"/>
      <c r="AR56" s="17"/>
    </row>
    <row r="57">
      <c r="B57" s="17"/>
      <c r="AR57" s="17"/>
    </row>
    <row r="58">
      <c r="B58" s="17"/>
      <c r="AR58" s="17"/>
    </row>
    <row r="59">
      <c r="B59" s="17"/>
      <c r="AR59" s="17"/>
    </row>
    <row r="60" s="2" customFormat="1">
      <c r="A60" s="33"/>
      <c r="B60" s="34"/>
      <c r="C60" s="33"/>
      <c r="D60" s="53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3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3" t="s">
        <v>51</v>
      </c>
      <c r="AI60" s="36"/>
      <c r="AJ60" s="36"/>
      <c r="AK60" s="36"/>
      <c r="AL60" s="36"/>
      <c r="AM60" s="53" t="s">
        <v>52</v>
      </c>
      <c r="AN60" s="36"/>
      <c r="AO60" s="36"/>
      <c r="AP60" s="33"/>
      <c r="AQ60" s="33"/>
      <c r="AR60" s="34"/>
      <c r="BE60" s="33"/>
    </row>
    <row r="61">
      <c r="B61" s="17"/>
      <c r="AR61" s="17"/>
    </row>
    <row r="62">
      <c r="B62" s="17"/>
      <c r="AR62" s="17"/>
    </row>
    <row r="63">
      <c r="B63" s="17"/>
      <c r="AR63" s="17"/>
    </row>
    <row r="64" s="2" customFormat="1">
      <c r="A64" s="33"/>
      <c r="B64" s="34"/>
      <c r="C64" s="33"/>
      <c r="D64" s="51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1" t="s">
        <v>54</v>
      </c>
      <c r="AI64" s="54"/>
      <c r="AJ64" s="54"/>
      <c r="AK64" s="54"/>
      <c r="AL64" s="54"/>
      <c r="AM64" s="54"/>
      <c r="AN64" s="54"/>
      <c r="AO64" s="54"/>
      <c r="AP64" s="33"/>
      <c r="AQ64" s="33"/>
      <c r="AR64" s="34"/>
      <c r="BE64" s="33"/>
    </row>
    <row r="65">
      <c r="B65" s="17"/>
      <c r="AR65" s="17"/>
    </row>
    <row r="66">
      <c r="B66" s="17"/>
      <c r="AR66" s="17"/>
    </row>
    <row r="67">
      <c r="B67" s="17"/>
      <c r="AR67" s="17"/>
    </row>
    <row r="68">
      <c r="B68" s="17"/>
      <c r="AR68" s="17"/>
    </row>
    <row r="69">
      <c r="B69" s="17"/>
      <c r="AR69" s="17"/>
    </row>
    <row r="70">
      <c r="B70" s="17"/>
      <c r="AR70" s="17"/>
    </row>
    <row r="71">
      <c r="B71" s="17"/>
      <c r="AR71" s="17"/>
    </row>
    <row r="72">
      <c r="B72" s="17"/>
      <c r="AR72" s="17"/>
    </row>
    <row r="73">
      <c r="B73" s="17"/>
      <c r="AR73" s="17"/>
    </row>
    <row r="74">
      <c r="B74" s="17"/>
      <c r="AR74" s="17"/>
    </row>
    <row r="75" s="2" customFormat="1">
      <c r="A75" s="33"/>
      <c r="B75" s="34"/>
      <c r="C75" s="33"/>
      <c r="D75" s="53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3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3" t="s">
        <v>51</v>
      </c>
      <c r="AI75" s="36"/>
      <c r="AJ75" s="36"/>
      <c r="AK75" s="36"/>
      <c r="AL75" s="36"/>
      <c r="AM75" s="53" t="s">
        <v>52</v>
      </c>
      <c r="AN75" s="36"/>
      <c r="AO75" s="36"/>
      <c r="AP75" s="33"/>
      <c r="AQ75" s="33"/>
      <c r="AR75" s="34"/>
      <c r="BE75" s="33"/>
    </row>
    <row r="76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="2" customFormat="1" ht="6.96" customHeight="1">
      <c r="A77" s="33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4"/>
      <c r="BE77" s="33"/>
    </row>
    <row r="81" s="2" customFormat="1" ht="6.96" customHeight="1">
      <c r="A81" s="33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4"/>
      <c r="BE81" s="33"/>
    </row>
    <row r="82" s="2" customFormat="1" ht="24.96" customHeight="1">
      <c r="A82" s="33"/>
      <c r="B82" s="34"/>
      <c r="C82" s="18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="4" customFormat="1" ht="12" customHeight="1">
      <c r="A84" s="4"/>
      <c r="B84" s="59"/>
      <c r="C84" s="27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24-06-30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9"/>
      <c r="BE84" s="4"/>
    </row>
    <row r="85" s="5" customFormat="1" ht="36.96" customHeight="1">
      <c r="A85" s="5"/>
      <c r="B85" s="60"/>
      <c r="C85" s="61" t="s">
        <v>16</v>
      </c>
      <c r="D85" s="5"/>
      <c r="E85" s="5"/>
      <c r="F85" s="5"/>
      <c r="G85" s="5"/>
      <c r="H85" s="5"/>
      <c r="I85" s="5"/>
      <c r="J85" s="5"/>
      <c r="K85" s="5"/>
      <c r="L85" s="62" t="str">
        <f>K6</f>
        <v>Univerzitní centrum Telč STAVEBNÍ ÚPRAVY KAVÁRNY A NAVAZUJÍCÍCH PROSTOR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0"/>
      <c r="BE85" s="5"/>
    </row>
    <row r="86" s="2" customFormat="1" ht="6.96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63" t="str">
        <f>IF(K8="","",K8)</f>
        <v>Nám. Zachariáše z Hradce 2, 588 56 Telč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64" t="str">
        <f>IF(AN8= "","",AN8)</f>
        <v>30. 6. 2024</v>
      </c>
      <c r="AN87" s="64"/>
      <c r="AO87" s="33"/>
      <c r="AP87" s="33"/>
      <c r="AQ87" s="33"/>
      <c r="AR87" s="34"/>
      <c r="BE87" s="33"/>
    </row>
    <row r="88" s="2" customFormat="1" ht="6.96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="2" customFormat="1" ht="15.15" customHeight="1">
      <c r="A89" s="33"/>
      <c r="B89" s="34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30</v>
      </c>
      <c r="AJ89" s="33"/>
      <c r="AK89" s="33"/>
      <c r="AL89" s="33"/>
      <c r="AM89" s="65" t="str">
        <f>IF(E17="","",E17)</f>
        <v xml:space="preserve"> </v>
      </c>
      <c r="AN89" s="4"/>
      <c r="AO89" s="4"/>
      <c r="AP89" s="4"/>
      <c r="AQ89" s="33"/>
      <c r="AR89" s="34"/>
      <c r="AS89" s="66" t="s">
        <v>56</v>
      </c>
      <c r="AT89" s="6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3"/>
    </row>
    <row r="90" s="2" customFormat="1" ht="15.15" customHeight="1">
      <c r="A90" s="33"/>
      <c r="B90" s="34"/>
      <c r="C90" s="27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32</v>
      </c>
      <c r="AJ90" s="33"/>
      <c r="AK90" s="33"/>
      <c r="AL90" s="33"/>
      <c r="AM90" s="65" t="str">
        <f>IF(E20="","",E20)</f>
        <v>Ing. Karel Tomek</v>
      </c>
      <c r="AN90" s="4"/>
      <c r="AO90" s="4"/>
      <c r="AP90" s="4"/>
      <c r="AQ90" s="33"/>
      <c r="AR90" s="34"/>
      <c r="AS90" s="70"/>
      <c r="AT90" s="71"/>
      <c r="AU90" s="72"/>
      <c r="AV90" s="72"/>
      <c r="AW90" s="72"/>
      <c r="AX90" s="72"/>
      <c r="AY90" s="72"/>
      <c r="AZ90" s="72"/>
      <c r="BA90" s="72"/>
      <c r="BB90" s="72"/>
      <c r="BC90" s="72"/>
      <c r="BD90" s="73"/>
      <c r="BE90" s="33"/>
    </row>
    <row r="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70"/>
      <c r="AT91" s="7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3"/>
    </row>
    <row r="92" s="2" customFormat="1" ht="29.28" customHeight="1">
      <c r="A92" s="33"/>
      <c r="B92" s="34"/>
      <c r="C92" s="74" t="s">
        <v>57</v>
      </c>
      <c r="D92" s="75"/>
      <c r="E92" s="75"/>
      <c r="F92" s="75"/>
      <c r="G92" s="75"/>
      <c r="H92" s="76"/>
      <c r="I92" s="77" t="s">
        <v>58</v>
      </c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8" t="s">
        <v>59</v>
      </c>
      <c r="AH92" s="75"/>
      <c r="AI92" s="75"/>
      <c r="AJ92" s="75"/>
      <c r="AK92" s="75"/>
      <c r="AL92" s="75"/>
      <c r="AM92" s="75"/>
      <c r="AN92" s="77" t="s">
        <v>60</v>
      </c>
      <c r="AO92" s="75"/>
      <c r="AP92" s="79"/>
      <c r="AQ92" s="80" t="s">
        <v>61</v>
      </c>
      <c r="AR92" s="34"/>
      <c r="AS92" s="81" t="s">
        <v>62</v>
      </c>
      <c r="AT92" s="82" t="s">
        <v>63</v>
      </c>
      <c r="AU92" s="82" t="s">
        <v>64</v>
      </c>
      <c r="AV92" s="82" t="s">
        <v>65</v>
      </c>
      <c r="AW92" s="82" t="s">
        <v>66</v>
      </c>
      <c r="AX92" s="82" t="s">
        <v>67</v>
      </c>
      <c r="AY92" s="82" t="s">
        <v>68</v>
      </c>
      <c r="AZ92" s="82" t="s">
        <v>69</v>
      </c>
      <c r="BA92" s="82" t="s">
        <v>70</v>
      </c>
      <c r="BB92" s="82" t="s">
        <v>71</v>
      </c>
      <c r="BC92" s="82" t="s">
        <v>72</v>
      </c>
      <c r="BD92" s="83" t="s">
        <v>73</v>
      </c>
      <c r="BE92" s="33"/>
    </row>
    <row r="93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84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6"/>
      <c r="BE93" s="33"/>
    </row>
    <row r="94" s="6" customFormat="1" ht="32.4" customHeight="1">
      <c r="A94" s="6"/>
      <c r="B94" s="87"/>
      <c r="C94" s="88" t="s">
        <v>74</v>
      </c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90">
        <f>ROUND(AG95,2)</f>
        <v>0</v>
      </c>
      <c r="AH94" s="90"/>
      <c r="AI94" s="90"/>
      <c r="AJ94" s="90"/>
      <c r="AK94" s="90"/>
      <c r="AL94" s="90"/>
      <c r="AM94" s="90"/>
      <c r="AN94" s="91">
        <f>SUM(AG94,AT94)</f>
        <v>0</v>
      </c>
      <c r="AO94" s="91"/>
      <c r="AP94" s="91"/>
      <c r="AQ94" s="92" t="s">
        <v>1</v>
      </c>
      <c r="AR94" s="87"/>
      <c r="AS94" s="93">
        <f>ROUND(AS95,2)</f>
        <v>0</v>
      </c>
      <c r="AT94" s="94">
        <f>ROUND(SUM(AV94:AW94),2)</f>
        <v>0</v>
      </c>
      <c r="AU94" s="95">
        <f>ROUND(AU95,5)</f>
        <v>0</v>
      </c>
      <c r="AV94" s="94">
        <f>ROUND(AZ94*L29,2)</f>
        <v>0</v>
      </c>
      <c r="AW94" s="94">
        <f>ROUND(BA94*L30,2)</f>
        <v>0</v>
      </c>
      <c r="AX94" s="94">
        <f>ROUND(BB94*L29,2)</f>
        <v>0</v>
      </c>
      <c r="AY94" s="94">
        <f>ROUND(BC94*L30,2)</f>
        <v>0</v>
      </c>
      <c r="AZ94" s="94">
        <f>ROUND(AZ95,2)</f>
        <v>0</v>
      </c>
      <c r="BA94" s="94">
        <f>ROUND(BA95,2)</f>
        <v>0</v>
      </c>
      <c r="BB94" s="94">
        <f>ROUND(BB95,2)</f>
        <v>0</v>
      </c>
      <c r="BC94" s="94">
        <f>ROUND(BC95,2)</f>
        <v>0</v>
      </c>
      <c r="BD94" s="96">
        <f>ROUND(BD95,2)</f>
        <v>0</v>
      </c>
      <c r="BE94" s="6"/>
      <c r="BS94" s="97" t="s">
        <v>75</v>
      </c>
      <c r="BT94" s="97" t="s">
        <v>76</v>
      </c>
      <c r="BU94" s="98" t="s">
        <v>77</v>
      </c>
      <c r="BV94" s="97" t="s">
        <v>78</v>
      </c>
      <c r="BW94" s="97" t="s">
        <v>4</v>
      </c>
      <c r="BX94" s="97" t="s">
        <v>79</v>
      </c>
      <c r="CL94" s="97" t="s">
        <v>1</v>
      </c>
    </row>
    <row r="95" s="7" customFormat="1" ht="37.5" customHeight="1">
      <c r="A95" s="99" t="s">
        <v>80</v>
      </c>
      <c r="B95" s="100"/>
      <c r="C95" s="101"/>
      <c r="D95" s="102" t="s">
        <v>81</v>
      </c>
      <c r="E95" s="102"/>
      <c r="F95" s="102"/>
      <c r="G95" s="102"/>
      <c r="H95" s="102"/>
      <c r="I95" s="103"/>
      <c r="J95" s="102" t="s">
        <v>82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'24-06-03SIL - Univerzitní...'!J30</f>
        <v>0</v>
      </c>
      <c r="AH95" s="103"/>
      <c r="AI95" s="103"/>
      <c r="AJ95" s="103"/>
      <c r="AK95" s="103"/>
      <c r="AL95" s="103"/>
      <c r="AM95" s="103"/>
      <c r="AN95" s="104">
        <f>SUM(AG95,AT95)</f>
        <v>0</v>
      </c>
      <c r="AO95" s="103"/>
      <c r="AP95" s="103"/>
      <c r="AQ95" s="105" t="s">
        <v>83</v>
      </c>
      <c r="AR95" s="100"/>
      <c r="AS95" s="106">
        <v>0</v>
      </c>
      <c r="AT95" s="107">
        <f>ROUND(SUM(AV95:AW95),2)</f>
        <v>0</v>
      </c>
      <c r="AU95" s="108">
        <f>'24-06-03SIL - Univerzitní...'!P123</f>
        <v>0</v>
      </c>
      <c r="AV95" s="107">
        <f>'24-06-03SIL - Univerzitní...'!J33</f>
        <v>0</v>
      </c>
      <c r="AW95" s="107">
        <f>'24-06-03SIL - Univerzitní...'!J34</f>
        <v>0</v>
      </c>
      <c r="AX95" s="107">
        <f>'24-06-03SIL - Univerzitní...'!J35</f>
        <v>0</v>
      </c>
      <c r="AY95" s="107">
        <f>'24-06-03SIL - Univerzitní...'!J36</f>
        <v>0</v>
      </c>
      <c r="AZ95" s="107">
        <f>'24-06-03SIL - Univerzitní...'!F33</f>
        <v>0</v>
      </c>
      <c r="BA95" s="107">
        <f>'24-06-03SIL - Univerzitní...'!F34</f>
        <v>0</v>
      </c>
      <c r="BB95" s="107">
        <f>'24-06-03SIL - Univerzitní...'!F35</f>
        <v>0</v>
      </c>
      <c r="BC95" s="107">
        <f>'24-06-03SIL - Univerzitní...'!F36</f>
        <v>0</v>
      </c>
      <c r="BD95" s="109">
        <f>'24-06-03SIL - Univerzitní...'!F37</f>
        <v>0</v>
      </c>
      <c r="BE95" s="7"/>
      <c r="BT95" s="110" t="s">
        <v>84</v>
      </c>
      <c r="BV95" s="110" t="s">
        <v>78</v>
      </c>
      <c r="BW95" s="110" t="s">
        <v>85</v>
      </c>
      <c r="BX95" s="110" t="s">
        <v>4</v>
      </c>
      <c r="CL95" s="110" t="s">
        <v>1</v>
      </c>
      <c r="CM95" s="110" t="s">
        <v>86</v>
      </c>
    </row>
    <row r="96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="2" customFormat="1" ht="6.96" customHeight="1">
      <c r="A97" s="33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-06-03SIL - Univerzit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3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86</v>
      </c>
    </row>
    <row r="4" s="1" customFormat="1" ht="24.96" customHeight="1">
      <c r="B4" s="17"/>
      <c r="D4" s="18" t="s">
        <v>87</v>
      </c>
      <c r="L4" s="17"/>
      <c r="M4" s="111" t="s">
        <v>10</v>
      </c>
      <c r="AT4" s="14" t="s">
        <v>3</v>
      </c>
    </row>
    <row r="5" s="1" customFormat="1" ht="6.96" customHeight="1">
      <c r="B5" s="17"/>
      <c r="L5" s="17"/>
    </row>
    <row r="6" s="1" customFormat="1" ht="12" customHeight="1">
      <c r="B6" s="17"/>
      <c r="D6" s="27" t="s">
        <v>16</v>
      </c>
      <c r="L6" s="17"/>
    </row>
    <row r="7" s="1" customFormat="1" ht="26.25" customHeight="1">
      <c r="B7" s="17"/>
      <c r="E7" s="112" t="str">
        <f>'Rekapitulace stavby'!K6</f>
        <v>Univerzitní centrum Telč STAVEBNÍ ÚPRAVY KAVÁRNY A NAVAZUJÍCÍCH PROSTOR</v>
      </c>
      <c r="F7" s="27"/>
      <c r="G7" s="27"/>
      <c r="H7" s="27"/>
      <c r="L7" s="17"/>
    </row>
    <row r="8" s="2" customFormat="1" ht="12" customHeight="1">
      <c r="A8" s="33"/>
      <c r="B8" s="34"/>
      <c r="C8" s="33"/>
      <c r="D8" s="27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45" customHeight="1">
      <c r="A9" s="33"/>
      <c r="B9" s="34"/>
      <c r="C9" s="33"/>
      <c r="D9" s="33"/>
      <c r="E9" s="62" t="s">
        <v>89</v>
      </c>
      <c r="F9" s="33"/>
      <c r="G9" s="33"/>
      <c r="H9" s="3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4"/>
      <c r="C11" s="33"/>
      <c r="D11" s="27" t="s">
        <v>18</v>
      </c>
      <c r="E11" s="33"/>
      <c r="F11" s="22" t="s">
        <v>1</v>
      </c>
      <c r="G11" s="33"/>
      <c r="H11" s="33"/>
      <c r="I11" s="27" t="s">
        <v>19</v>
      </c>
      <c r="J11" s="2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4"/>
      <c r="C12" s="33"/>
      <c r="D12" s="27" t="s">
        <v>20</v>
      </c>
      <c r="E12" s="33"/>
      <c r="F12" s="22" t="s">
        <v>26</v>
      </c>
      <c r="G12" s="33"/>
      <c r="H12" s="33"/>
      <c r="I12" s="27" t="s">
        <v>22</v>
      </c>
      <c r="J12" s="64" t="str">
        <f>'Rekapitulace stavby'!AN8</f>
        <v>30. 6. 2024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4"/>
      <c r="C15" s="33"/>
      <c r="D15" s="33"/>
      <c r="E15" s="22" t="str">
        <f>IF('Rekapitulace stavby'!E11="","",'Rekapitulace stavby'!E11)</f>
        <v xml:space="preserve"> </v>
      </c>
      <c r="F15" s="33"/>
      <c r="G15" s="33"/>
      <c r="H15" s="33"/>
      <c r="I15" s="27" t="s">
        <v>27</v>
      </c>
      <c r="J15" s="2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4"/>
      <c r="C17" s="33"/>
      <c r="D17" s="27" t="s">
        <v>28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4"/>
      <c r="C18" s="33"/>
      <c r="D18" s="33"/>
      <c r="E18" s="28" t="str">
        <f>'Rekapitulace stavby'!E14</f>
        <v>Vyplň údaj</v>
      </c>
      <c r="F18" s="22"/>
      <c r="G18" s="22"/>
      <c r="H18" s="22"/>
      <c r="I18" s="27" t="s">
        <v>27</v>
      </c>
      <c r="J18" s="28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4"/>
      <c r="C20" s="33"/>
      <c r="D20" s="27" t="s">
        <v>30</v>
      </c>
      <c r="E20" s="33"/>
      <c r="F20" s="33"/>
      <c r="G20" s="33"/>
      <c r="H20" s="33"/>
      <c r="I20" s="27" t="s">
        <v>25</v>
      </c>
      <c r="J20" s="2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4"/>
      <c r="C21" s="33"/>
      <c r="D21" s="33"/>
      <c r="E21" s="22" t="str">
        <f>IF('Rekapitulace stavby'!E17="","",'Rekapitulace stavby'!E17)</f>
        <v xml:space="preserve"> </v>
      </c>
      <c r="F21" s="33"/>
      <c r="G21" s="33"/>
      <c r="H21" s="33"/>
      <c r="I21" s="27" t="s">
        <v>27</v>
      </c>
      <c r="J21" s="2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4"/>
      <c r="C23" s="33"/>
      <c r="D23" s="27" t="s">
        <v>32</v>
      </c>
      <c r="E23" s="33"/>
      <c r="F23" s="33"/>
      <c r="G23" s="33"/>
      <c r="H23" s="33"/>
      <c r="I23" s="27" t="s">
        <v>25</v>
      </c>
      <c r="J23" s="2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4"/>
      <c r="C24" s="33"/>
      <c r="D24" s="33"/>
      <c r="E24" s="22" t="s">
        <v>34</v>
      </c>
      <c r="F24" s="33"/>
      <c r="G24" s="33"/>
      <c r="H24" s="33"/>
      <c r="I24" s="27" t="s">
        <v>27</v>
      </c>
      <c r="J24" s="2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4"/>
      <c r="C26" s="33"/>
      <c r="D26" s="27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13"/>
      <c r="B27" s="114"/>
      <c r="C27" s="113"/>
      <c r="D27" s="113"/>
      <c r="E27" s="31" t="s">
        <v>1</v>
      </c>
      <c r="F27" s="31"/>
      <c r="G27" s="31"/>
      <c r="H27" s="3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4"/>
      <c r="C29" s="33"/>
      <c r="D29" s="85"/>
      <c r="E29" s="85"/>
      <c r="F29" s="85"/>
      <c r="G29" s="85"/>
      <c r="H29" s="85"/>
      <c r="I29" s="85"/>
      <c r="J29" s="85"/>
      <c r="K29" s="85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4"/>
      <c r="C30" s="33"/>
      <c r="D30" s="116" t="s">
        <v>36</v>
      </c>
      <c r="E30" s="33"/>
      <c r="F30" s="33"/>
      <c r="G30" s="33"/>
      <c r="H30" s="33"/>
      <c r="I30" s="33"/>
      <c r="J30" s="91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4"/>
      <c r="C31" s="33"/>
      <c r="D31" s="85"/>
      <c r="E31" s="85"/>
      <c r="F31" s="85"/>
      <c r="G31" s="85"/>
      <c r="H31" s="85"/>
      <c r="I31" s="85"/>
      <c r="J31" s="85"/>
      <c r="K31" s="85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4"/>
      <c r="C32" s="33"/>
      <c r="D32" s="33"/>
      <c r="E32" s="33"/>
      <c r="F32" s="38" t="s">
        <v>38</v>
      </c>
      <c r="G32" s="33"/>
      <c r="H32" s="33"/>
      <c r="I32" s="38" t="s">
        <v>37</v>
      </c>
      <c r="J32" s="38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4"/>
      <c r="C33" s="33"/>
      <c r="D33" s="117" t="s">
        <v>40</v>
      </c>
      <c r="E33" s="27" t="s">
        <v>41</v>
      </c>
      <c r="F33" s="118">
        <f>ROUND((SUM(BE123:BE167)),  2)</f>
        <v>0</v>
      </c>
      <c r="G33" s="33"/>
      <c r="H33" s="33"/>
      <c r="I33" s="119">
        <v>0.20999999999999999</v>
      </c>
      <c r="J33" s="118">
        <f>ROUND(((SUM(BE123:BE167))*I33),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4"/>
      <c r="C34" s="33"/>
      <c r="D34" s="33"/>
      <c r="E34" s="27" t="s">
        <v>42</v>
      </c>
      <c r="F34" s="118">
        <f>ROUND((SUM(BF123:BF167)),  2)</f>
        <v>0</v>
      </c>
      <c r="G34" s="33"/>
      <c r="H34" s="33"/>
      <c r="I34" s="119">
        <v>0.12</v>
      </c>
      <c r="J34" s="118">
        <f>ROUND(((SUM(BF123:BF167))*I34),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4"/>
      <c r="C35" s="33"/>
      <c r="D35" s="33"/>
      <c r="E35" s="27" t="s">
        <v>43</v>
      </c>
      <c r="F35" s="118">
        <f>ROUND((SUM(BG123:BG167)),  2)</f>
        <v>0</v>
      </c>
      <c r="G35" s="33"/>
      <c r="H35" s="33"/>
      <c r="I35" s="119">
        <v>0.20999999999999999</v>
      </c>
      <c r="J35" s="11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4"/>
      <c r="C36" s="33"/>
      <c r="D36" s="33"/>
      <c r="E36" s="27" t="s">
        <v>44</v>
      </c>
      <c r="F36" s="118">
        <f>ROUND((SUM(BH123:BH167)),  2)</f>
        <v>0</v>
      </c>
      <c r="G36" s="33"/>
      <c r="H36" s="33"/>
      <c r="I36" s="119">
        <v>0.12</v>
      </c>
      <c r="J36" s="11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4"/>
      <c r="C37" s="33"/>
      <c r="D37" s="33"/>
      <c r="E37" s="27" t="s">
        <v>45</v>
      </c>
      <c r="F37" s="118">
        <f>ROUND((SUM(BI123:BI167)),  2)</f>
        <v>0</v>
      </c>
      <c r="G37" s="33"/>
      <c r="H37" s="33"/>
      <c r="I37" s="119">
        <v>0</v>
      </c>
      <c r="J37" s="11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4"/>
      <c r="C39" s="120"/>
      <c r="D39" s="121" t="s">
        <v>46</v>
      </c>
      <c r="E39" s="76"/>
      <c r="F39" s="76"/>
      <c r="G39" s="122" t="s">
        <v>47</v>
      </c>
      <c r="H39" s="123" t="s">
        <v>48</v>
      </c>
      <c r="I39" s="76"/>
      <c r="J39" s="124">
        <f>SUM(J30:J37)</f>
        <v>0</v>
      </c>
      <c r="K39" s="125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0"/>
      <c r="D50" s="51" t="s">
        <v>49</v>
      </c>
      <c r="E50" s="52"/>
      <c r="F50" s="52"/>
      <c r="G50" s="51" t="s">
        <v>50</v>
      </c>
      <c r="H50" s="52"/>
      <c r="I50" s="52"/>
      <c r="J50" s="52"/>
      <c r="K50" s="52"/>
      <c r="L50" s="5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3"/>
      <c r="B61" s="34"/>
      <c r="C61" s="33"/>
      <c r="D61" s="53" t="s">
        <v>51</v>
      </c>
      <c r="E61" s="36"/>
      <c r="F61" s="126" t="s">
        <v>52</v>
      </c>
      <c r="G61" s="53" t="s">
        <v>51</v>
      </c>
      <c r="H61" s="36"/>
      <c r="I61" s="36"/>
      <c r="J61" s="127" t="s">
        <v>52</v>
      </c>
      <c r="K61" s="36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3"/>
      <c r="B65" s="34"/>
      <c r="C65" s="33"/>
      <c r="D65" s="51" t="s">
        <v>53</v>
      </c>
      <c r="E65" s="54"/>
      <c r="F65" s="54"/>
      <c r="G65" s="51" t="s">
        <v>54</v>
      </c>
      <c r="H65" s="54"/>
      <c r="I65" s="54"/>
      <c r="J65" s="54"/>
      <c r="K65" s="5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3"/>
      <c r="B76" s="34"/>
      <c r="C76" s="33"/>
      <c r="D76" s="53" t="s">
        <v>51</v>
      </c>
      <c r="E76" s="36"/>
      <c r="F76" s="126" t="s">
        <v>52</v>
      </c>
      <c r="G76" s="53" t="s">
        <v>51</v>
      </c>
      <c r="H76" s="36"/>
      <c r="I76" s="36"/>
      <c r="J76" s="127" t="s">
        <v>52</v>
      </c>
      <c r="K76" s="36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90</v>
      </c>
      <c r="D82" s="33"/>
      <c r="E82" s="33"/>
      <c r="F82" s="33"/>
      <c r="G82" s="33"/>
      <c r="H82" s="33"/>
      <c r="I82" s="33"/>
      <c r="J82" s="33"/>
      <c r="K82" s="33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6.25" customHeight="1">
      <c r="A85" s="33"/>
      <c r="B85" s="34"/>
      <c r="C85" s="33"/>
      <c r="D85" s="33"/>
      <c r="E85" s="112" t="str">
        <f>E7</f>
        <v>Univerzitní centrum Telč STAVEBNÍ ÚPRAVY KAVÁRNY A NAVAZUJÍCÍCH PROSTOR</v>
      </c>
      <c r="F85" s="27"/>
      <c r="G85" s="27"/>
      <c r="H85" s="27"/>
      <c r="I85" s="33"/>
      <c r="J85" s="33"/>
      <c r="K85" s="33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88</v>
      </c>
      <c r="D86" s="33"/>
      <c r="E86" s="33"/>
      <c r="F86" s="33"/>
      <c r="G86" s="33"/>
      <c r="H86" s="33"/>
      <c r="I86" s="33"/>
      <c r="J86" s="33"/>
      <c r="K86" s="33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45" customHeight="1">
      <c r="A87" s="33"/>
      <c r="B87" s="34"/>
      <c r="C87" s="33"/>
      <c r="D87" s="33"/>
      <c r="E87" s="62" t="str">
        <f>E9</f>
        <v>24-06-03SIL - Univerzitní centrum Telč STAVEBNÍ ÚPRAVY KAVÁRNY A NAVAZUJÍCÍCH PROSTOR - ELEKTROINSTALACE</v>
      </c>
      <c r="F87" s="33"/>
      <c r="G87" s="33"/>
      <c r="H87" s="33"/>
      <c r="I87" s="33"/>
      <c r="J87" s="33"/>
      <c r="K87" s="33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3"/>
      <c r="E89" s="33"/>
      <c r="F89" s="22" t="str">
        <f>F12</f>
        <v xml:space="preserve"> </v>
      </c>
      <c r="G89" s="33"/>
      <c r="H89" s="33"/>
      <c r="I89" s="27" t="s">
        <v>22</v>
      </c>
      <c r="J89" s="64" t="str">
        <f>IF(J12="","",J12)</f>
        <v>30. 6. 2024</v>
      </c>
      <c r="K89" s="33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3"/>
      <c r="E91" s="33"/>
      <c r="F91" s="22" t="str">
        <f>E15</f>
        <v xml:space="preserve"> </v>
      </c>
      <c r="G91" s="33"/>
      <c r="H91" s="33"/>
      <c r="I91" s="27" t="s">
        <v>30</v>
      </c>
      <c r="J91" s="31" t="str">
        <f>E21</f>
        <v xml:space="preserve"> </v>
      </c>
      <c r="K91" s="33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28</v>
      </c>
      <c r="D92" s="33"/>
      <c r="E92" s="33"/>
      <c r="F92" s="22" t="str">
        <f>IF(E18="","",E18)</f>
        <v>Vyplň údaj</v>
      </c>
      <c r="G92" s="33"/>
      <c r="H92" s="33"/>
      <c r="I92" s="27" t="s">
        <v>32</v>
      </c>
      <c r="J92" s="31" t="str">
        <f>E24</f>
        <v>Ing. Karel Tomek</v>
      </c>
      <c r="K92" s="33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28" t="s">
        <v>91</v>
      </c>
      <c r="D94" s="120"/>
      <c r="E94" s="120"/>
      <c r="F94" s="120"/>
      <c r="G94" s="120"/>
      <c r="H94" s="120"/>
      <c r="I94" s="120"/>
      <c r="J94" s="129" t="s">
        <v>92</v>
      </c>
      <c r="K94" s="120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30" t="s">
        <v>93</v>
      </c>
      <c r="D96" s="33"/>
      <c r="E96" s="33"/>
      <c r="F96" s="33"/>
      <c r="G96" s="33"/>
      <c r="H96" s="33"/>
      <c r="I96" s="33"/>
      <c r="J96" s="91">
        <f>J123</f>
        <v>0</v>
      </c>
      <c r="K96" s="33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94</v>
      </c>
    </row>
    <row r="97" s="9" customFormat="1" ht="24.96" customHeight="1">
      <c r="A97" s="9"/>
      <c r="B97" s="131"/>
      <c r="C97" s="9"/>
      <c r="D97" s="132" t="s">
        <v>95</v>
      </c>
      <c r="E97" s="133"/>
      <c r="F97" s="133"/>
      <c r="G97" s="133"/>
      <c r="H97" s="133"/>
      <c r="I97" s="133"/>
      <c r="J97" s="134">
        <f>J124</f>
        <v>0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1"/>
      <c r="C98" s="9"/>
      <c r="D98" s="132" t="s">
        <v>96</v>
      </c>
      <c r="E98" s="133"/>
      <c r="F98" s="133"/>
      <c r="G98" s="133"/>
      <c r="H98" s="133"/>
      <c r="I98" s="133"/>
      <c r="J98" s="134">
        <f>J127</f>
        <v>0</v>
      </c>
      <c r="K98" s="9"/>
      <c r="L98" s="13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1"/>
      <c r="C99" s="9"/>
      <c r="D99" s="132" t="s">
        <v>97</v>
      </c>
      <c r="E99" s="133"/>
      <c r="F99" s="133"/>
      <c r="G99" s="133"/>
      <c r="H99" s="133"/>
      <c r="I99" s="133"/>
      <c r="J99" s="134">
        <f>J136</f>
        <v>0</v>
      </c>
      <c r="K99" s="9"/>
      <c r="L99" s="13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1"/>
      <c r="C100" s="9"/>
      <c r="D100" s="132" t="s">
        <v>98</v>
      </c>
      <c r="E100" s="133"/>
      <c r="F100" s="133"/>
      <c r="G100" s="133"/>
      <c r="H100" s="133"/>
      <c r="I100" s="133"/>
      <c r="J100" s="134">
        <f>J147</f>
        <v>0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1"/>
      <c r="C101" s="9"/>
      <c r="D101" s="132" t="s">
        <v>99</v>
      </c>
      <c r="E101" s="133"/>
      <c r="F101" s="133"/>
      <c r="G101" s="133"/>
      <c r="H101" s="133"/>
      <c r="I101" s="133"/>
      <c r="J101" s="134">
        <f>J153</f>
        <v>0</v>
      </c>
      <c r="K101" s="9"/>
      <c r="L101" s="13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31"/>
      <c r="C102" s="9"/>
      <c r="D102" s="132" t="s">
        <v>100</v>
      </c>
      <c r="E102" s="133"/>
      <c r="F102" s="133"/>
      <c r="G102" s="133"/>
      <c r="H102" s="133"/>
      <c r="I102" s="133"/>
      <c r="J102" s="134">
        <f>J159</f>
        <v>0</v>
      </c>
      <c r="K102" s="9"/>
      <c r="L102" s="13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31"/>
      <c r="C103" s="9"/>
      <c r="D103" s="132" t="s">
        <v>101</v>
      </c>
      <c r="E103" s="133"/>
      <c r="F103" s="133"/>
      <c r="G103" s="133"/>
      <c r="H103" s="133"/>
      <c r="I103" s="133"/>
      <c r="J103" s="134">
        <f>J166</f>
        <v>0</v>
      </c>
      <c r="K103" s="9"/>
      <c r="L103" s="13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="2" customFormat="1" ht="6.96" customHeight="1">
      <c r="A109" s="33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24.96" customHeight="1">
      <c r="A110" s="33"/>
      <c r="B110" s="34"/>
      <c r="C110" s="18" t="s">
        <v>102</v>
      </c>
      <c r="D110" s="33"/>
      <c r="E110" s="33"/>
      <c r="F110" s="33"/>
      <c r="G110" s="33"/>
      <c r="H110" s="33"/>
      <c r="I110" s="33"/>
      <c r="J110" s="33"/>
      <c r="K110" s="33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2" customHeight="1">
      <c r="A112" s="33"/>
      <c r="B112" s="34"/>
      <c r="C112" s="27" t="s">
        <v>16</v>
      </c>
      <c r="D112" s="33"/>
      <c r="E112" s="33"/>
      <c r="F112" s="33"/>
      <c r="G112" s="33"/>
      <c r="H112" s="33"/>
      <c r="I112" s="33"/>
      <c r="J112" s="33"/>
      <c r="K112" s="33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26.25" customHeight="1">
      <c r="A113" s="33"/>
      <c r="B113" s="34"/>
      <c r="C113" s="33"/>
      <c r="D113" s="33"/>
      <c r="E113" s="112" t="str">
        <f>E7</f>
        <v>Univerzitní centrum Telč STAVEBNÍ ÚPRAVY KAVÁRNY A NAVAZUJÍCÍCH PROSTOR</v>
      </c>
      <c r="F113" s="27"/>
      <c r="G113" s="27"/>
      <c r="H113" s="27"/>
      <c r="I113" s="33"/>
      <c r="J113" s="33"/>
      <c r="K113" s="33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7" t="s">
        <v>88</v>
      </c>
      <c r="D114" s="33"/>
      <c r="E114" s="33"/>
      <c r="F114" s="33"/>
      <c r="G114" s="33"/>
      <c r="H114" s="33"/>
      <c r="I114" s="33"/>
      <c r="J114" s="33"/>
      <c r="K114" s="33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45" customHeight="1">
      <c r="A115" s="33"/>
      <c r="B115" s="34"/>
      <c r="C115" s="33"/>
      <c r="D115" s="33"/>
      <c r="E115" s="62" t="str">
        <f>E9</f>
        <v>24-06-03SIL - Univerzitní centrum Telč STAVEBNÍ ÚPRAVY KAVÁRNY A NAVAZUJÍCÍCH PROSTOR - ELEKTROINSTALACE</v>
      </c>
      <c r="F115" s="33"/>
      <c r="G115" s="33"/>
      <c r="H115" s="33"/>
      <c r="I115" s="33"/>
      <c r="J115" s="33"/>
      <c r="K115" s="33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6.96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2" customHeight="1">
      <c r="A117" s="33"/>
      <c r="B117" s="34"/>
      <c r="C117" s="27" t="s">
        <v>20</v>
      </c>
      <c r="D117" s="33"/>
      <c r="E117" s="33"/>
      <c r="F117" s="22" t="str">
        <f>F12</f>
        <v xml:space="preserve"> </v>
      </c>
      <c r="G117" s="33"/>
      <c r="H117" s="33"/>
      <c r="I117" s="27" t="s">
        <v>22</v>
      </c>
      <c r="J117" s="64" t="str">
        <f>IF(J12="","",J12)</f>
        <v>30. 6. 2024</v>
      </c>
      <c r="K117" s="33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6.96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7" t="s">
        <v>24</v>
      </c>
      <c r="D119" s="33"/>
      <c r="E119" s="33"/>
      <c r="F119" s="22" t="str">
        <f>E15</f>
        <v xml:space="preserve"> </v>
      </c>
      <c r="G119" s="33"/>
      <c r="H119" s="33"/>
      <c r="I119" s="27" t="s">
        <v>30</v>
      </c>
      <c r="J119" s="31" t="str">
        <f>E21</f>
        <v xml:space="preserve"> </v>
      </c>
      <c r="K119" s="33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7" t="s">
        <v>28</v>
      </c>
      <c r="D120" s="33"/>
      <c r="E120" s="33"/>
      <c r="F120" s="22" t="str">
        <f>IF(E18="","",E18)</f>
        <v>Vyplň údaj</v>
      </c>
      <c r="G120" s="33"/>
      <c r="H120" s="33"/>
      <c r="I120" s="27" t="s">
        <v>32</v>
      </c>
      <c r="J120" s="31" t="str">
        <f>E24</f>
        <v>Ing. Karel Tomek</v>
      </c>
      <c r="K120" s="33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0.32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10" customFormat="1" ht="29.28" customHeight="1">
      <c r="A122" s="135"/>
      <c r="B122" s="136"/>
      <c r="C122" s="137" t="s">
        <v>103</v>
      </c>
      <c r="D122" s="138" t="s">
        <v>61</v>
      </c>
      <c r="E122" s="138" t="s">
        <v>57</v>
      </c>
      <c r="F122" s="138" t="s">
        <v>58</v>
      </c>
      <c r="G122" s="138" t="s">
        <v>104</v>
      </c>
      <c r="H122" s="138" t="s">
        <v>105</v>
      </c>
      <c r="I122" s="138" t="s">
        <v>106</v>
      </c>
      <c r="J122" s="139" t="s">
        <v>92</v>
      </c>
      <c r="K122" s="140" t="s">
        <v>107</v>
      </c>
      <c r="L122" s="141"/>
      <c r="M122" s="81" t="s">
        <v>1</v>
      </c>
      <c r="N122" s="82" t="s">
        <v>40</v>
      </c>
      <c r="O122" s="82" t="s">
        <v>108</v>
      </c>
      <c r="P122" s="82" t="s">
        <v>109</v>
      </c>
      <c r="Q122" s="82" t="s">
        <v>110</v>
      </c>
      <c r="R122" s="82" t="s">
        <v>111</v>
      </c>
      <c r="S122" s="82" t="s">
        <v>112</v>
      </c>
      <c r="T122" s="83" t="s">
        <v>113</v>
      </c>
      <c r="U122" s="135"/>
      <c r="V122" s="135"/>
      <c r="W122" s="135"/>
      <c r="X122" s="135"/>
      <c r="Y122" s="135"/>
      <c r="Z122" s="135"/>
      <c r="AA122" s="135"/>
      <c r="AB122" s="135"/>
      <c r="AC122" s="135"/>
      <c r="AD122" s="135"/>
      <c r="AE122" s="135"/>
    </row>
    <row r="123" s="2" customFormat="1" ht="22.8" customHeight="1">
      <c r="A123" s="33"/>
      <c r="B123" s="34"/>
      <c r="C123" s="88" t="s">
        <v>114</v>
      </c>
      <c r="D123" s="33"/>
      <c r="E123" s="33"/>
      <c r="F123" s="33"/>
      <c r="G123" s="33"/>
      <c r="H123" s="33"/>
      <c r="I123" s="33"/>
      <c r="J123" s="142">
        <f>BK123</f>
        <v>0</v>
      </c>
      <c r="K123" s="33"/>
      <c r="L123" s="34"/>
      <c r="M123" s="84"/>
      <c r="N123" s="68"/>
      <c r="O123" s="85"/>
      <c r="P123" s="143">
        <f>P124+P127+P136+P147+P153+P159+P166</f>
        <v>0</v>
      </c>
      <c r="Q123" s="85"/>
      <c r="R123" s="143">
        <f>R124+R127+R136+R147+R153+R159+R166</f>
        <v>0.034860000000000002</v>
      </c>
      <c r="S123" s="85"/>
      <c r="T123" s="144">
        <f>T124+T127+T136+T147+T153+T159+T166</f>
        <v>0.64000000000000001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4" t="s">
        <v>75</v>
      </c>
      <c r="AU123" s="14" t="s">
        <v>94</v>
      </c>
      <c r="BK123" s="145">
        <f>BK124+BK127+BK136+BK147+BK153+BK159+BK166</f>
        <v>0</v>
      </c>
    </row>
    <row r="124" s="11" customFormat="1" ht="25.92" customHeight="1">
      <c r="A124" s="11"/>
      <c r="B124" s="146"/>
      <c r="C124" s="11"/>
      <c r="D124" s="147" t="s">
        <v>75</v>
      </c>
      <c r="E124" s="148" t="s">
        <v>115</v>
      </c>
      <c r="F124" s="148" t="s">
        <v>116</v>
      </c>
      <c r="G124" s="11"/>
      <c r="H124" s="11"/>
      <c r="I124" s="149"/>
      <c r="J124" s="150">
        <f>BK124</f>
        <v>0</v>
      </c>
      <c r="K124" s="11"/>
      <c r="L124" s="146"/>
      <c r="M124" s="151"/>
      <c r="N124" s="152"/>
      <c r="O124" s="152"/>
      <c r="P124" s="153">
        <f>SUM(P125:P126)</f>
        <v>0</v>
      </c>
      <c r="Q124" s="152"/>
      <c r="R124" s="153">
        <f>SUM(R125:R126)</f>
        <v>0</v>
      </c>
      <c r="S124" s="152"/>
      <c r="T124" s="154">
        <f>SUM(T125:T126)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47" t="s">
        <v>86</v>
      </c>
      <c r="AT124" s="155" t="s">
        <v>75</v>
      </c>
      <c r="AU124" s="155" t="s">
        <v>76</v>
      </c>
      <c r="AY124" s="147" t="s">
        <v>117</v>
      </c>
      <c r="BK124" s="156">
        <f>SUM(BK125:BK126)</f>
        <v>0</v>
      </c>
    </row>
    <row r="125" s="2" customFormat="1" ht="66.75" customHeight="1">
      <c r="A125" s="33"/>
      <c r="B125" s="157"/>
      <c r="C125" s="158" t="s">
        <v>86</v>
      </c>
      <c r="D125" s="158" t="s">
        <v>118</v>
      </c>
      <c r="E125" s="159" t="s">
        <v>119</v>
      </c>
      <c r="F125" s="160" t="s">
        <v>120</v>
      </c>
      <c r="G125" s="161" t="s">
        <v>121</v>
      </c>
      <c r="H125" s="162">
        <v>1</v>
      </c>
      <c r="I125" s="163"/>
      <c r="J125" s="164">
        <f>ROUND(I125*H125,2)</f>
        <v>0</v>
      </c>
      <c r="K125" s="165"/>
      <c r="L125" s="166"/>
      <c r="M125" s="167" t="s">
        <v>1</v>
      </c>
      <c r="N125" s="168" t="s">
        <v>41</v>
      </c>
      <c r="O125" s="72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1" t="s">
        <v>122</v>
      </c>
      <c r="AT125" s="171" t="s">
        <v>118</v>
      </c>
      <c r="AU125" s="171" t="s">
        <v>84</v>
      </c>
      <c r="AY125" s="14" t="s">
        <v>117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84</v>
      </c>
      <c r="BK125" s="172">
        <f>ROUND(I125*H125,2)</f>
        <v>0</v>
      </c>
      <c r="BL125" s="14" t="s">
        <v>123</v>
      </c>
      <c r="BM125" s="171" t="s">
        <v>124</v>
      </c>
    </row>
    <row r="126" s="2" customFormat="1" ht="66.75" customHeight="1">
      <c r="A126" s="33"/>
      <c r="B126" s="157"/>
      <c r="C126" s="158" t="s">
        <v>125</v>
      </c>
      <c r="D126" s="158" t="s">
        <v>118</v>
      </c>
      <c r="E126" s="159" t="s">
        <v>126</v>
      </c>
      <c r="F126" s="160" t="s">
        <v>127</v>
      </c>
      <c r="G126" s="161" t="s">
        <v>121</v>
      </c>
      <c r="H126" s="162">
        <v>1</v>
      </c>
      <c r="I126" s="163"/>
      <c r="J126" s="164">
        <f>ROUND(I126*H126,2)</f>
        <v>0</v>
      </c>
      <c r="K126" s="165"/>
      <c r="L126" s="166"/>
      <c r="M126" s="167" t="s">
        <v>1</v>
      </c>
      <c r="N126" s="168" t="s">
        <v>41</v>
      </c>
      <c r="O126" s="72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1" t="s">
        <v>122</v>
      </c>
      <c r="AT126" s="171" t="s">
        <v>118</v>
      </c>
      <c r="AU126" s="171" t="s">
        <v>84</v>
      </c>
      <c r="AY126" s="14" t="s">
        <v>117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84</v>
      </c>
      <c r="BK126" s="172">
        <f>ROUND(I126*H126,2)</f>
        <v>0</v>
      </c>
      <c r="BL126" s="14" t="s">
        <v>123</v>
      </c>
      <c r="BM126" s="171" t="s">
        <v>128</v>
      </c>
    </row>
    <row r="127" s="11" customFormat="1" ht="25.92" customHeight="1">
      <c r="A127" s="11"/>
      <c r="B127" s="146"/>
      <c r="C127" s="11"/>
      <c r="D127" s="147" t="s">
        <v>75</v>
      </c>
      <c r="E127" s="148" t="s">
        <v>129</v>
      </c>
      <c r="F127" s="148" t="s">
        <v>130</v>
      </c>
      <c r="G127" s="11"/>
      <c r="H127" s="11"/>
      <c r="I127" s="149"/>
      <c r="J127" s="150">
        <f>BK127</f>
        <v>0</v>
      </c>
      <c r="K127" s="11"/>
      <c r="L127" s="146"/>
      <c r="M127" s="151"/>
      <c r="N127" s="152"/>
      <c r="O127" s="152"/>
      <c r="P127" s="153">
        <f>SUM(P128:P135)</f>
        <v>0</v>
      </c>
      <c r="Q127" s="152"/>
      <c r="R127" s="153">
        <f>SUM(R128:R135)</f>
        <v>0.016449999999999999</v>
      </c>
      <c r="S127" s="152"/>
      <c r="T127" s="154">
        <f>SUM(T128:T135)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47" t="s">
        <v>86</v>
      </c>
      <c r="AT127" s="155" t="s">
        <v>75</v>
      </c>
      <c r="AU127" s="155" t="s">
        <v>76</v>
      </c>
      <c r="AY127" s="147" t="s">
        <v>117</v>
      </c>
      <c r="BK127" s="156">
        <f>SUM(BK128:BK135)</f>
        <v>0</v>
      </c>
    </row>
    <row r="128" s="2" customFormat="1" ht="24.15" customHeight="1">
      <c r="A128" s="33"/>
      <c r="B128" s="157"/>
      <c r="C128" s="173" t="s">
        <v>131</v>
      </c>
      <c r="D128" s="173" t="s">
        <v>132</v>
      </c>
      <c r="E128" s="174" t="s">
        <v>133</v>
      </c>
      <c r="F128" s="175" t="s">
        <v>134</v>
      </c>
      <c r="G128" s="176" t="s">
        <v>135</v>
      </c>
      <c r="H128" s="177">
        <v>85</v>
      </c>
      <c r="I128" s="178"/>
      <c r="J128" s="179">
        <f>ROUND(I128*H128,2)</f>
        <v>0</v>
      </c>
      <c r="K128" s="180"/>
      <c r="L128" s="34"/>
      <c r="M128" s="181" t="s">
        <v>1</v>
      </c>
      <c r="N128" s="182" t="s">
        <v>41</v>
      </c>
      <c r="O128" s="72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1" t="s">
        <v>123</v>
      </c>
      <c r="AT128" s="171" t="s">
        <v>132</v>
      </c>
      <c r="AU128" s="171" t="s">
        <v>84</v>
      </c>
      <c r="AY128" s="14" t="s">
        <v>117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84</v>
      </c>
      <c r="BK128" s="172">
        <f>ROUND(I128*H128,2)</f>
        <v>0</v>
      </c>
      <c r="BL128" s="14" t="s">
        <v>123</v>
      </c>
      <c r="BM128" s="171" t="s">
        <v>136</v>
      </c>
    </row>
    <row r="129" s="2" customFormat="1" ht="24.15" customHeight="1">
      <c r="A129" s="33"/>
      <c r="B129" s="157"/>
      <c r="C129" s="158" t="s">
        <v>137</v>
      </c>
      <c r="D129" s="158" t="s">
        <v>118</v>
      </c>
      <c r="E129" s="159" t="s">
        <v>138</v>
      </c>
      <c r="F129" s="160" t="s">
        <v>139</v>
      </c>
      <c r="G129" s="161" t="s">
        <v>135</v>
      </c>
      <c r="H129" s="162">
        <v>60</v>
      </c>
      <c r="I129" s="163"/>
      <c r="J129" s="164">
        <f>ROUND(I129*H129,2)</f>
        <v>0</v>
      </c>
      <c r="K129" s="165"/>
      <c r="L129" s="166"/>
      <c r="M129" s="167" t="s">
        <v>1</v>
      </c>
      <c r="N129" s="168" t="s">
        <v>41</v>
      </c>
      <c r="O129" s="72"/>
      <c r="P129" s="169">
        <f>O129*H129</f>
        <v>0</v>
      </c>
      <c r="Q129" s="169">
        <v>0.00012</v>
      </c>
      <c r="R129" s="169">
        <f>Q129*H129</f>
        <v>0.0071999999999999998</v>
      </c>
      <c r="S129" s="169">
        <v>0</v>
      </c>
      <c r="T129" s="17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1" t="s">
        <v>122</v>
      </c>
      <c r="AT129" s="171" t="s">
        <v>118</v>
      </c>
      <c r="AU129" s="171" t="s">
        <v>84</v>
      </c>
      <c r="AY129" s="14" t="s">
        <v>117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84</v>
      </c>
      <c r="BK129" s="172">
        <f>ROUND(I129*H129,2)</f>
        <v>0</v>
      </c>
      <c r="BL129" s="14" t="s">
        <v>123</v>
      </c>
      <c r="BM129" s="171" t="s">
        <v>140</v>
      </c>
    </row>
    <row r="130" s="2" customFormat="1" ht="24.15" customHeight="1">
      <c r="A130" s="33"/>
      <c r="B130" s="157"/>
      <c r="C130" s="158" t="s">
        <v>141</v>
      </c>
      <c r="D130" s="158" t="s">
        <v>118</v>
      </c>
      <c r="E130" s="159" t="s">
        <v>142</v>
      </c>
      <c r="F130" s="160" t="s">
        <v>143</v>
      </c>
      <c r="G130" s="161" t="s">
        <v>135</v>
      </c>
      <c r="H130" s="162">
        <v>25</v>
      </c>
      <c r="I130" s="163"/>
      <c r="J130" s="164">
        <f>ROUND(I130*H130,2)</f>
        <v>0</v>
      </c>
      <c r="K130" s="165"/>
      <c r="L130" s="166"/>
      <c r="M130" s="167" t="s">
        <v>1</v>
      </c>
      <c r="N130" s="168" t="s">
        <v>41</v>
      </c>
      <c r="O130" s="72"/>
      <c r="P130" s="169">
        <f>O130*H130</f>
        <v>0</v>
      </c>
      <c r="Q130" s="169">
        <v>0.00017000000000000001</v>
      </c>
      <c r="R130" s="169">
        <f>Q130*H130</f>
        <v>0.0042500000000000003</v>
      </c>
      <c r="S130" s="169">
        <v>0</v>
      </c>
      <c r="T130" s="17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1" t="s">
        <v>122</v>
      </c>
      <c r="AT130" s="171" t="s">
        <v>118</v>
      </c>
      <c r="AU130" s="171" t="s">
        <v>84</v>
      </c>
      <c r="AY130" s="14" t="s">
        <v>117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84</v>
      </c>
      <c r="BK130" s="172">
        <f>ROUND(I130*H130,2)</f>
        <v>0</v>
      </c>
      <c r="BL130" s="14" t="s">
        <v>123</v>
      </c>
      <c r="BM130" s="171" t="s">
        <v>144</v>
      </c>
    </row>
    <row r="131" s="2" customFormat="1" ht="24.15" customHeight="1">
      <c r="A131" s="33"/>
      <c r="B131" s="157"/>
      <c r="C131" s="173" t="s">
        <v>145</v>
      </c>
      <c r="D131" s="173" t="s">
        <v>132</v>
      </c>
      <c r="E131" s="174" t="s">
        <v>146</v>
      </c>
      <c r="F131" s="175" t="s">
        <v>147</v>
      </c>
      <c r="G131" s="176" t="s">
        <v>135</v>
      </c>
      <c r="H131" s="177">
        <v>25</v>
      </c>
      <c r="I131" s="178"/>
      <c r="J131" s="179">
        <f>ROUND(I131*H131,2)</f>
        <v>0</v>
      </c>
      <c r="K131" s="180"/>
      <c r="L131" s="34"/>
      <c r="M131" s="181" t="s">
        <v>1</v>
      </c>
      <c r="N131" s="182" t="s">
        <v>41</v>
      </c>
      <c r="O131" s="72"/>
      <c r="P131" s="169">
        <f>O131*H131</f>
        <v>0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1" t="s">
        <v>123</v>
      </c>
      <c r="AT131" s="171" t="s">
        <v>132</v>
      </c>
      <c r="AU131" s="171" t="s">
        <v>84</v>
      </c>
      <c r="AY131" s="14" t="s">
        <v>117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84</v>
      </c>
      <c r="BK131" s="172">
        <f>ROUND(I131*H131,2)</f>
        <v>0</v>
      </c>
      <c r="BL131" s="14" t="s">
        <v>123</v>
      </c>
      <c r="BM131" s="171" t="s">
        <v>148</v>
      </c>
    </row>
    <row r="132" s="2" customFormat="1" ht="24.15" customHeight="1">
      <c r="A132" s="33"/>
      <c r="B132" s="157"/>
      <c r="C132" s="158" t="s">
        <v>8</v>
      </c>
      <c r="D132" s="158" t="s">
        <v>118</v>
      </c>
      <c r="E132" s="159" t="s">
        <v>149</v>
      </c>
      <c r="F132" s="160" t="s">
        <v>150</v>
      </c>
      <c r="G132" s="161" t="s">
        <v>135</v>
      </c>
      <c r="H132" s="162">
        <v>25</v>
      </c>
      <c r="I132" s="163"/>
      <c r="J132" s="164">
        <f>ROUND(I132*H132,2)</f>
        <v>0</v>
      </c>
      <c r="K132" s="165"/>
      <c r="L132" s="166"/>
      <c r="M132" s="167" t="s">
        <v>1</v>
      </c>
      <c r="N132" s="168" t="s">
        <v>41</v>
      </c>
      <c r="O132" s="72"/>
      <c r="P132" s="169">
        <f>O132*H132</f>
        <v>0</v>
      </c>
      <c r="Q132" s="169">
        <v>0.00016000000000000001</v>
      </c>
      <c r="R132" s="169">
        <f>Q132*H132</f>
        <v>0.0040000000000000001</v>
      </c>
      <c r="S132" s="169">
        <v>0</v>
      </c>
      <c r="T132" s="17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1" t="s">
        <v>122</v>
      </c>
      <c r="AT132" s="171" t="s">
        <v>118</v>
      </c>
      <c r="AU132" s="171" t="s">
        <v>84</v>
      </c>
      <c r="AY132" s="14" t="s">
        <v>117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4" t="s">
        <v>84</v>
      </c>
      <c r="BK132" s="172">
        <f>ROUND(I132*H132,2)</f>
        <v>0</v>
      </c>
      <c r="BL132" s="14" t="s">
        <v>123</v>
      </c>
      <c r="BM132" s="171" t="s">
        <v>151</v>
      </c>
    </row>
    <row r="133" s="2" customFormat="1" ht="37.8" customHeight="1">
      <c r="A133" s="33"/>
      <c r="B133" s="157"/>
      <c r="C133" s="173" t="s">
        <v>152</v>
      </c>
      <c r="D133" s="173" t="s">
        <v>132</v>
      </c>
      <c r="E133" s="174" t="s">
        <v>153</v>
      </c>
      <c r="F133" s="175" t="s">
        <v>154</v>
      </c>
      <c r="G133" s="176" t="s">
        <v>135</v>
      </c>
      <c r="H133" s="177">
        <v>20</v>
      </c>
      <c r="I133" s="178"/>
      <c r="J133" s="179">
        <f>ROUND(I133*H133,2)</f>
        <v>0</v>
      </c>
      <c r="K133" s="180"/>
      <c r="L133" s="34"/>
      <c r="M133" s="181" t="s">
        <v>1</v>
      </c>
      <c r="N133" s="182" t="s">
        <v>41</v>
      </c>
      <c r="O133" s="72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1" t="s">
        <v>123</v>
      </c>
      <c r="AT133" s="171" t="s">
        <v>132</v>
      </c>
      <c r="AU133" s="171" t="s">
        <v>84</v>
      </c>
      <c r="AY133" s="14" t="s">
        <v>117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84</v>
      </c>
      <c r="BK133" s="172">
        <f>ROUND(I133*H133,2)</f>
        <v>0</v>
      </c>
      <c r="BL133" s="14" t="s">
        <v>123</v>
      </c>
      <c r="BM133" s="171" t="s">
        <v>155</v>
      </c>
    </row>
    <row r="134" s="2" customFormat="1" ht="24.15" customHeight="1">
      <c r="A134" s="33"/>
      <c r="B134" s="157"/>
      <c r="C134" s="158" t="s">
        <v>156</v>
      </c>
      <c r="D134" s="158" t="s">
        <v>118</v>
      </c>
      <c r="E134" s="159" t="s">
        <v>157</v>
      </c>
      <c r="F134" s="160" t="s">
        <v>158</v>
      </c>
      <c r="G134" s="161" t="s">
        <v>135</v>
      </c>
      <c r="H134" s="162">
        <v>20</v>
      </c>
      <c r="I134" s="163"/>
      <c r="J134" s="164">
        <f>ROUND(I134*H134,2)</f>
        <v>0</v>
      </c>
      <c r="K134" s="165"/>
      <c r="L134" s="166"/>
      <c r="M134" s="167" t="s">
        <v>1</v>
      </c>
      <c r="N134" s="168" t="s">
        <v>41</v>
      </c>
      <c r="O134" s="72"/>
      <c r="P134" s="169">
        <f>O134*H134</f>
        <v>0</v>
      </c>
      <c r="Q134" s="169">
        <v>5.0000000000000002E-05</v>
      </c>
      <c r="R134" s="169">
        <f>Q134*H134</f>
        <v>0.001</v>
      </c>
      <c r="S134" s="169">
        <v>0</v>
      </c>
      <c r="T134" s="17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1" t="s">
        <v>122</v>
      </c>
      <c r="AT134" s="171" t="s">
        <v>118</v>
      </c>
      <c r="AU134" s="171" t="s">
        <v>84</v>
      </c>
      <c r="AY134" s="14" t="s">
        <v>117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4" t="s">
        <v>84</v>
      </c>
      <c r="BK134" s="172">
        <f>ROUND(I134*H134,2)</f>
        <v>0</v>
      </c>
      <c r="BL134" s="14" t="s">
        <v>123</v>
      </c>
      <c r="BM134" s="171" t="s">
        <v>159</v>
      </c>
    </row>
    <row r="135" s="2" customFormat="1" ht="24.15" customHeight="1">
      <c r="A135" s="33"/>
      <c r="B135" s="157"/>
      <c r="C135" s="173" t="s">
        <v>160</v>
      </c>
      <c r="D135" s="173" t="s">
        <v>132</v>
      </c>
      <c r="E135" s="174" t="s">
        <v>161</v>
      </c>
      <c r="F135" s="175" t="s">
        <v>162</v>
      </c>
      <c r="G135" s="176" t="s">
        <v>163</v>
      </c>
      <c r="H135" s="177">
        <v>120</v>
      </c>
      <c r="I135" s="178"/>
      <c r="J135" s="179">
        <f>ROUND(I135*H135,2)</f>
        <v>0</v>
      </c>
      <c r="K135" s="180"/>
      <c r="L135" s="34"/>
      <c r="M135" s="181" t="s">
        <v>1</v>
      </c>
      <c r="N135" s="182" t="s">
        <v>41</v>
      </c>
      <c r="O135" s="72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1" t="s">
        <v>164</v>
      </c>
      <c r="AT135" s="171" t="s">
        <v>132</v>
      </c>
      <c r="AU135" s="171" t="s">
        <v>84</v>
      </c>
      <c r="AY135" s="14" t="s">
        <v>117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84</v>
      </c>
      <c r="BK135" s="172">
        <f>ROUND(I135*H135,2)</f>
        <v>0</v>
      </c>
      <c r="BL135" s="14" t="s">
        <v>164</v>
      </c>
      <c r="BM135" s="171" t="s">
        <v>165</v>
      </c>
    </row>
    <row r="136" s="11" customFormat="1" ht="25.92" customHeight="1">
      <c r="A136" s="11"/>
      <c r="B136" s="146"/>
      <c r="C136" s="11"/>
      <c r="D136" s="147" t="s">
        <v>75</v>
      </c>
      <c r="E136" s="148" t="s">
        <v>166</v>
      </c>
      <c r="F136" s="148" t="s">
        <v>167</v>
      </c>
      <c r="G136" s="11"/>
      <c r="H136" s="11"/>
      <c r="I136" s="149"/>
      <c r="J136" s="150">
        <f>BK136</f>
        <v>0</v>
      </c>
      <c r="K136" s="11"/>
      <c r="L136" s="146"/>
      <c r="M136" s="151"/>
      <c r="N136" s="152"/>
      <c r="O136" s="152"/>
      <c r="P136" s="153">
        <f>SUM(P137:P146)</f>
        <v>0</v>
      </c>
      <c r="Q136" s="152"/>
      <c r="R136" s="153">
        <f>SUM(R137:R146)</f>
        <v>0.01396</v>
      </c>
      <c r="S136" s="152"/>
      <c r="T136" s="154">
        <f>SUM(T137:T146)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47" t="s">
        <v>86</v>
      </c>
      <c r="AT136" s="155" t="s">
        <v>75</v>
      </c>
      <c r="AU136" s="155" t="s">
        <v>76</v>
      </c>
      <c r="AY136" s="147" t="s">
        <v>117</v>
      </c>
      <c r="BK136" s="156">
        <f>SUM(BK137:BK146)</f>
        <v>0</v>
      </c>
    </row>
    <row r="137" s="2" customFormat="1" ht="24.15" customHeight="1">
      <c r="A137" s="33"/>
      <c r="B137" s="157"/>
      <c r="C137" s="173" t="s">
        <v>168</v>
      </c>
      <c r="D137" s="173" t="s">
        <v>132</v>
      </c>
      <c r="E137" s="174" t="s">
        <v>169</v>
      </c>
      <c r="F137" s="175" t="s">
        <v>170</v>
      </c>
      <c r="G137" s="176" t="s">
        <v>163</v>
      </c>
      <c r="H137" s="177">
        <v>2</v>
      </c>
      <c r="I137" s="178"/>
      <c r="J137" s="179">
        <f>ROUND(I137*H137,2)</f>
        <v>0</v>
      </c>
      <c r="K137" s="180"/>
      <c r="L137" s="34"/>
      <c r="M137" s="181" t="s">
        <v>1</v>
      </c>
      <c r="N137" s="182" t="s">
        <v>41</v>
      </c>
      <c r="O137" s="72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1" t="s">
        <v>123</v>
      </c>
      <c r="AT137" s="171" t="s">
        <v>132</v>
      </c>
      <c r="AU137" s="171" t="s">
        <v>84</v>
      </c>
      <c r="AY137" s="14" t="s">
        <v>117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84</v>
      </c>
      <c r="BK137" s="172">
        <f>ROUND(I137*H137,2)</f>
        <v>0</v>
      </c>
      <c r="BL137" s="14" t="s">
        <v>123</v>
      </c>
      <c r="BM137" s="171" t="s">
        <v>171</v>
      </c>
    </row>
    <row r="138" s="2" customFormat="1" ht="21.75" customHeight="1">
      <c r="A138" s="33"/>
      <c r="B138" s="157"/>
      <c r="C138" s="158" t="s">
        <v>172</v>
      </c>
      <c r="D138" s="158" t="s">
        <v>118</v>
      </c>
      <c r="E138" s="159" t="s">
        <v>173</v>
      </c>
      <c r="F138" s="160" t="s">
        <v>174</v>
      </c>
      <c r="G138" s="161" t="s">
        <v>163</v>
      </c>
      <c r="H138" s="162">
        <v>2</v>
      </c>
      <c r="I138" s="163"/>
      <c r="J138" s="164">
        <f>ROUND(I138*H138,2)</f>
        <v>0</v>
      </c>
      <c r="K138" s="165"/>
      <c r="L138" s="166"/>
      <c r="M138" s="167" t="s">
        <v>1</v>
      </c>
      <c r="N138" s="168" t="s">
        <v>41</v>
      </c>
      <c r="O138" s="72"/>
      <c r="P138" s="169">
        <f>O138*H138</f>
        <v>0</v>
      </c>
      <c r="Q138" s="169">
        <v>9.0000000000000006E-05</v>
      </c>
      <c r="R138" s="169">
        <f>Q138*H138</f>
        <v>0.00018000000000000001</v>
      </c>
      <c r="S138" s="169">
        <v>0</v>
      </c>
      <c r="T138" s="17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1" t="s">
        <v>122</v>
      </c>
      <c r="AT138" s="171" t="s">
        <v>118</v>
      </c>
      <c r="AU138" s="171" t="s">
        <v>84</v>
      </c>
      <c r="AY138" s="14" t="s">
        <v>117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4" t="s">
        <v>84</v>
      </c>
      <c r="BK138" s="172">
        <f>ROUND(I138*H138,2)</f>
        <v>0</v>
      </c>
      <c r="BL138" s="14" t="s">
        <v>123</v>
      </c>
      <c r="BM138" s="171" t="s">
        <v>175</v>
      </c>
    </row>
    <row r="139" s="2" customFormat="1" ht="24.15" customHeight="1">
      <c r="A139" s="33"/>
      <c r="B139" s="157"/>
      <c r="C139" s="173" t="s">
        <v>176</v>
      </c>
      <c r="D139" s="173" t="s">
        <v>132</v>
      </c>
      <c r="E139" s="174" t="s">
        <v>177</v>
      </c>
      <c r="F139" s="175" t="s">
        <v>178</v>
      </c>
      <c r="G139" s="176" t="s">
        <v>163</v>
      </c>
      <c r="H139" s="177">
        <v>4</v>
      </c>
      <c r="I139" s="178"/>
      <c r="J139" s="179">
        <f>ROUND(I139*H139,2)</f>
        <v>0</v>
      </c>
      <c r="K139" s="180"/>
      <c r="L139" s="34"/>
      <c r="M139" s="181" t="s">
        <v>1</v>
      </c>
      <c r="N139" s="182" t="s">
        <v>41</v>
      </c>
      <c r="O139" s="72"/>
      <c r="P139" s="169">
        <f>O139*H139</f>
        <v>0</v>
      </c>
      <c r="Q139" s="169">
        <v>0</v>
      </c>
      <c r="R139" s="169">
        <f>Q139*H139</f>
        <v>0</v>
      </c>
      <c r="S139" s="169">
        <v>0</v>
      </c>
      <c r="T139" s="17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1" t="s">
        <v>123</v>
      </c>
      <c r="AT139" s="171" t="s">
        <v>132</v>
      </c>
      <c r="AU139" s="171" t="s">
        <v>84</v>
      </c>
      <c r="AY139" s="14" t="s">
        <v>117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84</v>
      </c>
      <c r="BK139" s="172">
        <f>ROUND(I139*H139,2)</f>
        <v>0</v>
      </c>
      <c r="BL139" s="14" t="s">
        <v>123</v>
      </c>
      <c r="BM139" s="171" t="s">
        <v>179</v>
      </c>
    </row>
    <row r="140" s="2" customFormat="1" ht="24.15" customHeight="1">
      <c r="A140" s="33"/>
      <c r="B140" s="157"/>
      <c r="C140" s="158" t="s">
        <v>180</v>
      </c>
      <c r="D140" s="158" t="s">
        <v>118</v>
      </c>
      <c r="E140" s="159" t="s">
        <v>181</v>
      </c>
      <c r="F140" s="160" t="s">
        <v>182</v>
      </c>
      <c r="G140" s="161" t="s">
        <v>163</v>
      </c>
      <c r="H140" s="162">
        <v>4</v>
      </c>
      <c r="I140" s="163"/>
      <c r="J140" s="164">
        <f>ROUND(I140*H140,2)</f>
        <v>0</v>
      </c>
      <c r="K140" s="165"/>
      <c r="L140" s="166"/>
      <c r="M140" s="167" t="s">
        <v>1</v>
      </c>
      <c r="N140" s="168" t="s">
        <v>41</v>
      </c>
      <c r="O140" s="72"/>
      <c r="P140" s="169">
        <f>O140*H140</f>
        <v>0</v>
      </c>
      <c r="Q140" s="169">
        <v>6.0000000000000002E-05</v>
      </c>
      <c r="R140" s="169">
        <f>Q140*H140</f>
        <v>0.00024000000000000001</v>
      </c>
      <c r="S140" s="169">
        <v>0</v>
      </c>
      <c r="T140" s="17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1" t="s">
        <v>122</v>
      </c>
      <c r="AT140" s="171" t="s">
        <v>118</v>
      </c>
      <c r="AU140" s="171" t="s">
        <v>84</v>
      </c>
      <c r="AY140" s="14" t="s">
        <v>117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4" t="s">
        <v>84</v>
      </c>
      <c r="BK140" s="172">
        <f>ROUND(I140*H140,2)</f>
        <v>0</v>
      </c>
      <c r="BL140" s="14" t="s">
        <v>123</v>
      </c>
      <c r="BM140" s="171" t="s">
        <v>183</v>
      </c>
    </row>
    <row r="141" s="2" customFormat="1" ht="33" customHeight="1">
      <c r="A141" s="33"/>
      <c r="B141" s="157"/>
      <c r="C141" s="173" t="s">
        <v>184</v>
      </c>
      <c r="D141" s="173" t="s">
        <v>132</v>
      </c>
      <c r="E141" s="174" t="s">
        <v>185</v>
      </c>
      <c r="F141" s="175" t="s">
        <v>186</v>
      </c>
      <c r="G141" s="176" t="s">
        <v>163</v>
      </c>
      <c r="H141" s="177">
        <v>6</v>
      </c>
      <c r="I141" s="178"/>
      <c r="J141" s="179">
        <f>ROUND(I141*H141,2)</f>
        <v>0</v>
      </c>
      <c r="K141" s="180"/>
      <c r="L141" s="34"/>
      <c r="M141" s="181" t="s">
        <v>1</v>
      </c>
      <c r="N141" s="182" t="s">
        <v>41</v>
      </c>
      <c r="O141" s="72"/>
      <c r="P141" s="169">
        <f>O141*H141</f>
        <v>0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1" t="s">
        <v>123</v>
      </c>
      <c r="AT141" s="171" t="s">
        <v>132</v>
      </c>
      <c r="AU141" s="171" t="s">
        <v>84</v>
      </c>
      <c r="AY141" s="14" t="s">
        <v>117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4" t="s">
        <v>84</v>
      </c>
      <c r="BK141" s="172">
        <f>ROUND(I141*H141,2)</f>
        <v>0</v>
      </c>
      <c r="BL141" s="14" t="s">
        <v>123</v>
      </c>
      <c r="BM141" s="171" t="s">
        <v>187</v>
      </c>
    </row>
    <row r="142" s="2" customFormat="1" ht="24.15" customHeight="1">
      <c r="A142" s="33"/>
      <c r="B142" s="157"/>
      <c r="C142" s="158" t="s">
        <v>188</v>
      </c>
      <c r="D142" s="158" t="s">
        <v>118</v>
      </c>
      <c r="E142" s="159" t="s">
        <v>189</v>
      </c>
      <c r="F142" s="160" t="s">
        <v>190</v>
      </c>
      <c r="G142" s="161" t="s">
        <v>163</v>
      </c>
      <c r="H142" s="162">
        <v>6</v>
      </c>
      <c r="I142" s="163"/>
      <c r="J142" s="164">
        <f>ROUND(I142*H142,2)</f>
        <v>0</v>
      </c>
      <c r="K142" s="165"/>
      <c r="L142" s="166"/>
      <c r="M142" s="167" t="s">
        <v>1</v>
      </c>
      <c r="N142" s="168" t="s">
        <v>41</v>
      </c>
      <c r="O142" s="72"/>
      <c r="P142" s="169">
        <f>O142*H142</f>
        <v>0</v>
      </c>
      <c r="Q142" s="169">
        <v>0.00010000000000000001</v>
      </c>
      <c r="R142" s="169">
        <f>Q142*H142</f>
        <v>0.00060000000000000006</v>
      </c>
      <c r="S142" s="169">
        <v>0</v>
      </c>
      <c r="T142" s="17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1" t="s">
        <v>122</v>
      </c>
      <c r="AT142" s="171" t="s">
        <v>118</v>
      </c>
      <c r="AU142" s="171" t="s">
        <v>84</v>
      </c>
      <c r="AY142" s="14" t="s">
        <v>117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84</v>
      </c>
      <c r="BK142" s="172">
        <f>ROUND(I142*H142,2)</f>
        <v>0</v>
      </c>
      <c r="BL142" s="14" t="s">
        <v>123</v>
      </c>
      <c r="BM142" s="171" t="s">
        <v>191</v>
      </c>
    </row>
    <row r="143" s="2" customFormat="1" ht="21.75" customHeight="1">
      <c r="A143" s="33"/>
      <c r="B143" s="157"/>
      <c r="C143" s="173" t="s">
        <v>192</v>
      </c>
      <c r="D143" s="173" t="s">
        <v>132</v>
      </c>
      <c r="E143" s="174" t="s">
        <v>193</v>
      </c>
      <c r="F143" s="175" t="s">
        <v>194</v>
      </c>
      <c r="G143" s="176" t="s">
        <v>163</v>
      </c>
      <c r="H143" s="177">
        <v>8</v>
      </c>
      <c r="I143" s="178"/>
      <c r="J143" s="179">
        <f>ROUND(I143*H143,2)</f>
        <v>0</v>
      </c>
      <c r="K143" s="180"/>
      <c r="L143" s="34"/>
      <c r="M143" s="181" t="s">
        <v>1</v>
      </c>
      <c r="N143" s="182" t="s">
        <v>41</v>
      </c>
      <c r="O143" s="72"/>
      <c r="P143" s="169">
        <f>O143*H143</f>
        <v>0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1" t="s">
        <v>164</v>
      </c>
      <c r="AT143" s="171" t="s">
        <v>132</v>
      </c>
      <c r="AU143" s="171" t="s">
        <v>84</v>
      </c>
      <c r="AY143" s="14" t="s">
        <v>117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4" t="s">
        <v>84</v>
      </c>
      <c r="BK143" s="172">
        <f>ROUND(I143*H143,2)</f>
        <v>0</v>
      </c>
      <c r="BL143" s="14" t="s">
        <v>164</v>
      </c>
      <c r="BM143" s="171" t="s">
        <v>195</v>
      </c>
    </row>
    <row r="144" s="2" customFormat="1" ht="44.25" customHeight="1">
      <c r="A144" s="33"/>
      <c r="B144" s="157"/>
      <c r="C144" s="158" t="s">
        <v>196</v>
      </c>
      <c r="D144" s="158" t="s">
        <v>118</v>
      </c>
      <c r="E144" s="159" t="s">
        <v>197</v>
      </c>
      <c r="F144" s="160" t="s">
        <v>198</v>
      </c>
      <c r="G144" s="161" t="s">
        <v>163</v>
      </c>
      <c r="H144" s="162">
        <v>8</v>
      </c>
      <c r="I144" s="163"/>
      <c r="J144" s="164">
        <f>ROUND(I144*H144,2)</f>
        <v>0</v>
      </c>
      <c r="K144" s="165"/>
      <c r="L144" s="166"/>
      <c r="M144" s="167" t="s">
        <v>1</v>
      </c>
      <c r="N144" s="168" t="s">
        <v>41</v>
      </c>
      <c r="O144" s="72"/>
      <c r="P144" s="169">
        <f>O144*H144</f>
        <v>0</v>
      </c>
      <c r="Q144" s="169">
        <v>0.0016000000000000001</v>
      </c>
      <c r="R144" s="169">
        <f>Q144*H144</f>
        <v>0.012800000000000001</v>
      </c>
      <c r="S144" s="169">
        <v>0</v>
      </c>
      <c r="T144" s="17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1" t="s">
        <v>199</v>
      </c>
      <c r="AT144" s="171" t="s">
        <v>118</v>
      </c>
      <c r="AU144" s="171" t="s">
        <v>84</v>
      </c>
      <c r="AY144" s="14" t="s">
        <v>117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4" t="s">
        <v>84</v>
      </c>
      <c r="BK144" s="172">
        <f>ROUND(I144*H144,2)</f>
        <v>0</v>
      </c>
      <c r="BL144" s="14" t="s">
        <v>199</v>
      </c>
      <c r="BM144" s="171" t="s">
        <v>200</v>
      </c>
    </row>
    <row r="145" s="2" customFormat="1" ht="24.15" customHeight="1">
      <c r="A145" s="33"/>
      <c r="B145" s="157"/>
      <c r="C145" s="173" t="s">
        <v>201</v>
      </c>
      <c r="D145" s="173" t="s">
        <v>132</v>
      </c>
      <c r="E145" s="174" t="s">
        <v>202</v>
      </c>
      <c r="F145" s="175" t="s">
        <v>203</v>
      </c>
      <c r="G145" s="176" t="s">
        <v>163</v>
      </c>
      <c r="H145" s="177">
        <v>2</v>
      </c>
      <c r="I145" s="178"/>
      <c r="J145" s="179">
        <f>ROUND(I145*H145,2)</f>
        <v>0</v>
      </c>
      <c r="K145" s="180"/>
      <c r="L145" s="34"/>
      <c r="M145" s="181" t="s">
        <v>1</v>
      </c>
      <c r="N145" s="182" t="s">
        <v>41</v>
      </c>
      <c r="O145" s="72"/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1" t="s">
        <v>164</v>
      </c>
      <c r="AT145" s="171" t="s">
        <v>132</v>
      </c>
      <c r="AU145" s="171" t="s">
        <v>84</v>
      </c>
      <c r="AY145" s="14" t="s">
        <v>117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84</v>
      </c>
      <c r="BK145" s="172">
        <f>ROUND(I145*H145,2)</f>
        <v>0</v>
      </c>
      <c r="BL145" s="14" t="s">
        <v>164</v>
      </c>
      <c r="BM145" s="171" t="s">
        <v>204</v>
      </c>
    </row>
    <row r="146" s="2" customFormat="1" ht="16.5" customHeight="1">
      <c r="A146" s="33"/>
      <c r="B146" s="157"/>
      <c r="C146" s="158" t="s">
        <v>205</v>
      </c>
      <c r="D146" s="158" t="s">
        <v>118</v>
      </c>
      <c r="E146" s="159" t="s">
        <v>206</v>
      </c>
      <c r="F146" s="160" t="s">
        <v>207</v>
      </c>
      <c r="G146" s="161" t="s">
        <v>163</v>
      </c>
      <c r="H146" s="162">
        <v>2</v>
      </c>
      <c r="I146" s="163"/>
      <c r="J146" s="164">
        <f>ROUND(I146*H146,2)</f>
        <v>0</v>
      </c>
      <c r="K146" s="165"/>
      <c r="L146" s="166"/>
      <c r="M146" s="167" t="s">
        <v>1</v>
      </c>
      <c r="N146" s="168" t="s">
        <v>41</v>
      </c>
      <c r="O146" s="72"/>
      <c r="P146" s="169">
        <f>O146*H146</f>
        <v>0</v>
      </c>
      <c r="Q146" s="169">
        <v>6.9999999999999994E-05</v>
      </c>
      <c r="R146" s="169">
        <f>Q146*H146</f>
        <v>0.00013999999999999999</v>
      </c>
      <c r="S146" s="169">
        <v>0</v>
      </c>
      <c r="T146" s="17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1" t="s">
        <v>208</v>
      </c>
      <c r="AT146" s="171" t="s">
        <v>118</v>
      </c>
      <c r="AU146" s="171" t="s">
        <v>84</v>
      </c>
      <c r="AY146" s="14" t="s">
        <v>117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4" t="s">
        <v>84</v>
      </c>
      <c r="BK146" s="172">
        <f>ROUND(I146*H146,2)</f>
        <v>0</v>
      </c>
      <c r="BL146" s="14" t="s">
        <v>164</v>
      </c>
      <c r="BM146" s="171" t="s">
        <v>209</v>
      </c>
    </row>
    <row r="147" s="11" customFormat="1" ht="25.92" customHeight="1">
      <c r="A147" s="11"/>
      <c r="B147" s="146"/>
      <c r="C147" s="11"/>
      <c r="D147" s="147" t="s">
        <v>75</v>
      </c>
      <c r="E147" s="148" t="s">
        <v>210</v>
      </c>
      <c r="F147" s="148" t="s">
        <v>211</v>
      </c>
      <c r="G147" s="11"/>
      <c r="H147" s="11"/>
      <c r="I147" s="149"/>
      <c r="J147" s="150">
        <f>BK147</f>
        <v>0</v>
      </c>
      <c r="K147" s="11"/>
      <c r="L147" s="146"/>
      <c r="M147" s="151"/>
      <c r="N147" s="152"/>
      <c r="O147" s="152"/>
      <c r="P147" s="153">
        <f>SUM(P148:P152)</f>
        <v>0</v>
      </c>
      <c r="Q147" s="152"/>
      <c r="R147" s="153">
        <f>SUM(R148:R152)</f>
        <v>0</v>
      </c>
      <c r="S147" s="152"/>
      <c r="T147" s="154">
        <f>SUM(T148:T152)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47" t="s">
        <v>86</v>
      </c>
      <c r="AT147" s="155" t="s">
        <v>75</v>
      </c>
      <c r="AU147" s="155" t="s">
        <v>76</v>
      </c>
      <c r="AY147" s="147" t="s">
        <v>117</v>
      </c>
      <c r="BK147" s="156">
        <f>SUM(BK148:BK152)</f>
        <v>0</v>
      </c>
    </row>
    <row r="148" s="2" customFormat="1" ht="33" customHeight="1">
      <c r="A148" s="33"/>
      <c r="B148" s="157"/>
      <c r="C148" s="173" t="s">
        <v>212</v>
      </c>
      <c r="D148" s="173" t="s">
        <v>132</v>
      </c>
      <c r="E148" s="174" t="s">
        <v>213</v>
      </c>
      <c r="F148" s="175" t="s">
        <v>214</v>
      </c>
      <c r="G148" s="176" t="s">
        <v>163</v>
      </c>
      <c r="H148" s="177">
        <v>11</v>
      </c>
      <c r="I148" s="178"/>
      <c r="J148" s="179">
        <f>ROUND(I148*H148,2)</f>
        <v>0</v>
      </c>
      <c r="K148" s="180"/>
      <c r="L148" s="34"/>
      <c r="M148" s="181" t="s">
        <v>1</v>
      </c>
      <c r="N148" s="182" t="s">
        <v>41</v>
      </c>
      <c r="O148" s="72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1" t="s">
        <v>123</v>
      </c>
      <c r="AT148" s="171" t="s">
        <v>132</v>
      </c>
      <c r="AU148" s="171" t="s">
        <v>84</v>
      </c>
      <c r="AY148" s="14" t="s">
        <v>117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84</v>
      </c>
      <c r="BK148" s="172">
        <f>ROUND(I148*H148,2)</f>
        <v>0</v>
      </c>
      <c r="BL148" s="14" t="s">
        <v>123</v>
      </c>
      <c r="BM148" s="171" t="s">
        <v>215</v>
      </c>
    </row>
    <row r="149" s="2" customFormat="1" ht="21.75" customHeight="1">
      <c r="A149" s="33"/>
      <c r="B149" s="157"/>
      <c r="C149" s="158" t="s">
        <v>216</v>
      </c>
      <c r="D149" s="158" t="s">
        <v>118</v>
      </c>
      <c r="E149" s="159" t="s">
        <v>217</v>
      </c>
      <c r="F149" s="160" t="s">
        <v>218</v>
      </c>
      <c r="G149" s="161" t="s">
        <v>163</v>
      </c>
      <c r="H149" s="162">
        <v>2</v>
      </c>
      <c r="I149" s="163"/>
      <c r="J149" s="164">
        <f>ROUND(I149*H149,2)</f>
        <v>0</v>
      </c>
      <c r="K149" s="165"/>
      <c r="L149" s="166"/>
      <c r="M149" s="167" t="s">
        <v>1</v>
      </c>
      <c r="N149" s="168" t="s">
        <v>41</v>
      </c>
      <c r="O149" s="72"/>
      <c r="P149" s="169">
        <f>O149*H149</f>
        <v>0</v>
      </c>
      <c r="Q149" s="169">
        <v>0</v>
      </c>
      <c r="R149" s="169">
        <f>Q149*H149</f>
        <v>0</v>
      </c>
      <c r="S149" s="169">
        <v>0</v>
      </c>
      <c r="T149" s="17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1" t="s">
        <v>122</v>
      </c>
      <c r="AT149" s="171" t="s">
        <v>118</v>
      </c>
      <c r="AU149" s="171" t="s">
        <v>84</v>
      </c>
      <c r="AY149" s="14" t="s">
        <v>117</v>
      </c>
      <c r="BE149" s="172">
        <f>IF(N149="základní",J149,0)</f>
        <v>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4" t="s">
        <v>84</v>
      </c>
      <c r="BK149" s="172">
        <f>ROUND(I149*H149,2)</f>
        <v>0</v>
      </c>
      <c r="BL149" s="14" t="s">
        <v>123</v>
      </c>
      <c r="BM149" s="171" t="s">
        <v>219</v>
      </c>
    </row>
    <row r="150" s="2" customFormat="1" ht="24.15" customHeight="1">
      <c r="A150" s="33"/>
      <c r="B150" s="157"/>
      <c r="C150" s="158" t="s">
        <v>220</v>
      </c>
      <c r="D150" s="158" t="s">
        <v>118</v>
      </c>
      <c r="E150" s="159" t="s">
        <v>221</v>
      </c>
      <c r="F150" s="160" t="s">
        <v>222</v>
      </c>
      <c r="G150" s="161" t="s">
        <v>163</v>
      </c>
      <c r="H150" s="162">
        <v>1</v>
      </c>
      <c r="I150" s="163"/>
      <c r="J150" s="164">
        <f>ROUND(I150*H150,2)</f>
        <v>0</v>
      </c>
      <c r="K150" s="165"/>
      <c r="L150" s="166"/>
      <c r="M150" s="167" t="s">
        <v>1</v>
      </c>
      <c r="N150" s="168" t="s">
        <v>41</v>
      </c>
      <c r="O150" s="72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1" t="s">
        <v>122</v>
      </c>
      <c r="AT150" s="171" t="s">
        <v>118</v>
      </c>
      <c r="AU150" s="171" t="s">
        <v>84</v>
      </c>
      <c r="AY150" s="14" t="s">
        <v>117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84</v>
      </c>
      <c r="BK150" s="172">
        <f>ROUND(I150*H150,2)</f>
        <v>0</v>
      </c>
      <c r="BL150" s="14" t="s">
        <v>123</v>
      </c>
      <c r="BM150" s="171" t="s">
        <v>223</v>
      </c>
    </row>
    <row r="151" s="2" customFormat="1" ht="24.15" customHeight="1">
      <c r="A151" s="33"/>
      <c r="B151" s="157"/>
      <c r="C151" s="158" t="s">
        <v>224</v>
      </c>
      <c r="D151" s="158" t="s">
        <v>118</v>
      </c>
      <c r="E151" s="159" t="s">
        <v>225</v>
      </c>
      <c r="F151" s="160" t="s">
        <v>226</v>
      </c>
      <c r="G151" s="161" t="s">
        <v>163</v>
      </c>
      <c r="H151" s="162">
        <v>6</v>
      </c>
      <c r="I151" s="163"/>
      <c r="J151" s="164">
        <f>ROUND(I151*H151,2)</f>
        <v>0</v>
      </c>
      <c r="K151" s="165"/>
      <c r="L151" s="166"/>
      <c r="M151" s="167" t="s">
        <v>1</v>
      </c>
      <c r="N151" s="168" t="s">
        <v>41</v>
      </c>
      <c r="O151" s="72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1" t="s">
        <v>122</v>
      </c>
      <c r="AT151" s="171" t="s">
        <v>118</v>
      </c>
      <c r="AU151" s="171" t="s">
        <v>84</v>
      </c>
      <c r="AY151" s="14" t="s">
        <v>117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4" t="s">
        <v>84</v>
      </c>
      <c r="BK151" s="172">
        <f>ROUND(I151*H151,2)</f>
        <v>0</v>
      </c>
      <c r="BL151" s="14" t="s">
        <v>123</v>
      </c>
      <c r="BM151" s="171" t="s">
        <v>227</v>
      </c>
    </row>
    <row r="152" s="2" customFormat="1" ht="33" customHeight="1">
      <c r="A152" s="33"/>
      <c r="B152" s="157"/>
      <c r="C152" s="158" t="s">
        <v>228</v>
      </c>
      <c r="D152" s="158" t="s">
        <v>118</v>
      </c>
      <c r="E152" s="159" t="s">
        <v>229</v>
      </c>
      <c r="F152" s="160" t="s">
        <v>230</v>
      </c>
      <c r="G152" s="161" t="s">
        <v>163</v>
      </c>
      <c r="H152" s="162">
        <v>2</v>
      </c>
      <c r="I152" s="163"/>
      <c r="J152" s="164">
        <f>ROUND(I152*H152,2)</f>
        <v>0</v>
      </c>
      <c r="K152" s="165"/>
      <c r="L152" s="166"/>
      <c r="M152" s="167" t="s">
        <v>1</v>
      </c>
      <c r="N152" s="168" t="s">
        <v>41</v>
      </c>
      <c r="O152" s="72"/>
      <c r="P152" s="169">
        <f>O152*H152</f>
        <v>0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1" t="s">
        <v>122</v>
      </c>
      <c r="AT152" s="171" t="s">
        <v>118</v>
      </c>
      <c r="AU152" s="171" t="s">
        <v>84</v>
      </c>
      <c r="AY152" s="14" t="s">
        <v>117</v>
      </c>
      <c r="BE152" s="172">
        <f>IF(N152="základní",J152,0)</f>
        <v>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4" t="s">
        <v>84</v>
      </c>
      <c r="BK152" s="172">
        <f>ROUND(I152*H152,2)</f>
        <v>0</v>
      </c>
      <c r="BL152" s="14" t="s">
        <v>123</v>
      </c>
      <c r="BM152" s="171" t="s">
        <v>231</v>
      </c>
    </row>
    <row r="153" s="11" customFormat="1" ht="25.92" customHeight="1">
      <c r="A153" s="11"/>
      <c r="B153" s="146"/>
      <c r="C153" s="11"/>
      <c r="D153" s="147" t="s">
        <v>75</v>
      </c>
      <c r="E153" s="148" t="s">
        <v>232</v>
      </c>
      <c r="F153" s="148" t="s">
        <v>233</v>
      </c>
      <c r="G153" s="11"/>
      <c r="H153" s="11"/>
      <c r="I153" s="149"/>
      <c r="J153" s="150">
        <f>BK153</f>
        <v>0</v>
      </c>
      <c r="K153" s="11"/>
      <c r="L153" s="146"/>
      <c r="M153" s="151"/>
      <c r="N153" s="152"/>
      <c r="O153" s="152"/>
      <c r="P153" s="153">
        <f>SUM(P154:P158)</f>
        <v>0</v>
      </c>
      <c r="Q153" s="152"/>
      <c r="R153" s="153">
        <f>SUM(R154:R158)</f>
        <v>0.00445</v>
      </c>
      <c r="S153" s="152"/>
      <c r="T153" s="154">
        <f>SUM(T154:T158)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147" t="s">
        <v>86</v>
      </c>
      <c r="AT153" s="155" t="s">
        <v>75</v>
      </c>
      <c r="AU153" s="155" t="s">
        <v>76</v>
      </c>
      <c r="AY153" s="147" t="s">
        <v>117</v>
      </c>
      <c r="BK153" s="156">
        <f>SUM(BK154:BK158)</f>
        <v>0</v>
      </c>
    </row>
    <row r="154" s="2" customFormat="1" ht="24.15" customHeight="1">
      <c r="A154" s="33"/>
      <c r="B154" s="157"/>
      <c r="C154" s="173" t="s">
        <v>234</v>
      </c>
      <c r="D154" s="173" t="s">
        <v>132</v>
      </c>
      <c r="E154" s="174" t="s">
        <v>235</v>
      </c>
      <c r="F154" s="175" t="s">
        <v>236</v>
      </c>
      <c r="G154" s="176" t="s">
        <v>135</v>
      </c>
      <c r="H154" s="177">
        <v>20</v>
      </c>
      <c r="I154" s="178"/>
      <c r="J154" s="179">
        <f>ROUND(I154*H154,2)</f>
        <v>0</v>
      </c>
      <c r="K154" s="180"/>
      <c r="L154" s="34"/>
      <c r="M154" s="181" t="s">
        <v>1</v>
      </c>
      <c r="N154" s="182" t="s">
        <v>41</v>
      </c>
      <c r="O154" s="72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1" t="s">
        <v>123</v>
      </c>
      <c r="AT154" s="171" t="s">
        <v>132</v>
      </c>
      <c r="AU154" s="171" t="s">
        <v>84</v>
      </c>
      <c r="AY154" s="14" t="s">
        <v>117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84</v>
      </c>
      <c r="BK154" s="172">
        <f>ROUND(I154*H154,2)</f>
        <v>0</v>
      </c>
      <c r="BL154" s="14" t="s">
        <v>123</v>
      </c>
      <c r="BM154" s="171" t="s">
        <v>237</v>
      </c>
    </row>
    <row r="155" s="2" customFormat="1" ht="21.75" customHeight="1">
      <c r="A155" s="33"/>
      <c r="B155" s="157"/>
      <c r="C155" s="158" t="s">
        <v>238</v>
      </c>
      <c r="D155" s="158" t="s">
        <v>118</v>
      </c>
      <c r="E155" s="159" t="s">
        <v>239</v>
      </c>
      <c r="F155" s="160" t="s">
        <v>240</v>
      </c>
      <c r="G155" s="161" t="s">
        <v>135</v>
      </c>
      <c r="H155" s="162">
        <v>20</v>
      </c>
      <c r="I155" s="163"/>
      <c r="J155" s="164">
        <f>ROUND(I155*H155,2)</f>
        <v>0</v>
      </c>
      <c r="K155" s="165"/>
      <c r="L155" s="166"/>
      <c r="M155" s="167" t="s">
        <v>1</v>
      </c>
      <c r="N155" s="168" t="s">
        <v>41</v>
      </c>
      <c r="O155" s="72"/>
      <c r="P155" s="169">
        <f>O155*H155</f>
        <v>0</v>
      </c>
      <c r="Q155" s="169">
        <v>0.00016000000000000001</v>
      </c>
      <c r="R155" s="169">
        <f>Q155*H155</f>
        <v>0.0032000000000000002</v>
      </c>
      <c r="S155" s="169">
        <v>0</v>
      </c>
      <c r="T155" s="17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1" t="s">
        <v>122</v>
      </c>
      <c r="AT155" s="171" t="s">
        <v>118</v>
      </c>
      <c r="AU155" s="171" t="s">
        <v>84</v>
      </c>
      <c r="AY155" s="14" t="s">
        <v>117</v>
      </c>
      <c r="BE155" s="172">
        <f>IF(N155="základní",J155,0)</f>
        <v>0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4" t="s">
        <v>84</v>
      </c>
      <c r="BK155" s="172">
        <f>ROUND(I155*H155,2)</f>
        <v>0</v>
      </c>
      <c r="BL155" s="14" t="s">
        <v>123</v>
      </c>
      <c r="BM155" s="171" t="s">
        <v>241</v>
      </c>
    </row>
    <row r="156" s="2" customFormat="1" ht="16.5" customHeight="1">
      <c r="A156" s="33"/>
      <c r="B156" s="157"/>
      <c r="C156" s="173" t="s">
        <v>242</v>
      </c>
      <c r="D156" s="173" t="s">
        <v>132</v>
      </c>
      <c r="E156" s="174" t="s">
        <v>243</v>
      </c>
      <c r="F156" s="175" t="s">
        <v>244</v>
      </c>
      <c r="G156" s="176" t="s">
        <v>163</v>
      </c>
      <c r="H156" s="177">
        <v>25</v>
      </c>
      <c r="I156" s="178"/>
      <c r="J156" s="179">
        <f>ROUND(I156*H156,2)</f>
        <v>0</v>
      </c>
      <c r="K156" s="180"/>
      <c r="L156" s="34"/>
      <c r="M156" s="181" t="s">
        <v>1</v>
      </c>
      <c r="N156" s="182" t="s">
        <v>41</v>
      </c>
      <c r="O156" s="72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1" t="s">
        <v>123</v>
      </c>
      <c r="AT156" s="171" t="s">
        <v>132</v>
      </c>
      <c r="AU156" s="171" t="s">
        <v>84</v>
      </c>
      <c r="AY156" s="14" t="s">
        <v>117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4" t="s">
        <v>84</v>
      </c>
      <c r="BK156" s="172">
        <f>ROUND(I156*H156,2)</f>
        <v>0</v>
      </c>
      <c r="BL156" s="14" t="s">
        <v>123</v>
      </c>
      <c r="BM156" s="171" t="s">
        <v>245</v>
      </c>
    </row>
    <row r="157" s="2" customFormat="1" ht="24.15" customHeight="1">
      <c r="A157" s="33"/>
      <c r="B157" s="157"/>
      <c r="C157" s="158" t="s">
        <v>246</v>
      </c>
      <c r="D157" s="158" t="s">
        <v>118</v>
      </c>
      <c r="E157" s="159" t="s">
        <v>247</v>
      </c>
      <c r="F157" s="160" t="s">
        <v>248</v>
      </c>
      <c r="G157" s="161" t="s">
        <v>163</v>
      </c>
      <c r="H157" s="162">
        <v>20</v>
      </c>
      <c r="I157" s="163"/>
      <c r="J157" s="164">
        <f>ROUND(I157*H157,2)</f>
        <v>0</v>
      </c>
      <c r="K157" s="165"/>
      <c r="L157" s="166"/>
      <c r="M157" s="167" t="s">
        <v>1</v>
      </c>
      <c r="N157" s="168" t="s">
        <v>41</v>
      </c>
      <c r="O157" s="72"/>
      <c r="P157" s="169">
        <f>O157*H157</f>
        <v>0</v>
      </c>
      <c r="Q157" s="169">
        <v>4.0000000000000003E-05</v>
      </c>
      <c r="R157" s="169">
        <f>Q157*H157</f>
        <v>0.00080000000000000004</v>
      </c>
      <c r="S157" s="169">
        <v>0</v>
      </c>
      <c r="T157" s="17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1" t="s">
        <v>122</v>
      </c>
      <c r="AT157" s="171" t="s">
        <v>118</v>
      </c>
      <c r="AU157" s="171" t="s">
        <v>84</v>
      </c>
      <c r="AY157" s="14" t="s">
        <v>117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84</v>
      </c>
      <c r="BK157" s="172">
        <f>ROUND(I157*H157,2)</f>
        <v>0</v>
      </c>
      <c r="BL157" s="14" t="s">
        <v>123</v>
      </c>
      <c r="BM157" s="171" t="s">
        <v>249</v>
      </c>
    </row>
    <row r="158" s="2" customFormat="1" ht="24.15" customHeight="1">
      <c r="A158" s="33"/>
      <c r="B158" s="157"/>
      <c r="C158" s="158" t="s">
        <v>250</v>
      </c>
      <c r="D158" s="158" t="s">
        <v>118</v>
      </c>
      <c r="E158" s="159" t="s">
        <v>251</v>
      </c>
      <c r="F158" s="160" t="s">
        <v>252</v>
      </c>
      <c r="G158" s="161" t="s">
        <v>163</v>
      </c>
      <c r="H158" s="162">
        <v>5</v>
      </c>
      <c r="I158" s="163"/>
      <c r="J158" s="164">
        <f>ROUND(I158*H158,2)</f>
        <v>0</v>
      </c>
      <c r="K158" s="165"/>
      <c r="L158" s="166"/>
      <c r="M158" s="167" t="s">
        <v>1</v>
      </c>
      <c r="N158" s="168" t="s">
        <v>41</v>
      </c>
      <c r="O158" s="72"/>
      <c r="P158" s="169">
        <f>O158*H158</f>
        <v>0</v>
      </c>
      <c r="Q158" s="169">
        <v>9.0000000000000006E-05</v>
      </c>
      <c r="R158" s="169">
        <f>Q158*H158</f>
        <v>0.00045000000000000004</v>
      </c>
      <c r="S158" s="169">
        <v>0</v>
      </c>
      <c r="T158" s="17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1" t="s">
        <v>122</v>
      </c>
      <c r="AT158" s="171" t="s">
        <v>118</v>
      </c>
      <c r="AU158" s="171" t="s">
        <v>84</v>
      </c>
      <c r="AY158" s="14" t="s">
        <v>117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4" t="s">
        <v>84</v>
      </c>
      <c r="BK158" s="172">
        <f>ROUND(I158*H158,2)</f>
        <v>0</v>
      </c>
      <c r="BL158" s="14" t="s">
        <v>123</v>
      </c>
      <c r="BM158" s="171" t="s">
        <v>253</v>
      </c>
    </row>
    <row r="159" s="11" customFormat="1" ht="25.92" customHeight="1">
      <c r="A159" s="11"/>
      <c r="B159" s="146"/>
      <c r="C159" s="11"/>
      <c r="D159" s="147" t="s">
        <v>75</v>
      </c>
      <c r="E159" s="148" t="s">
        <v>254</v>
      </c>
      <c r="F159" s="148" t="s">
        <v>1</v>
      </c>
      <c r="G159" s="11"/>
      <c r="H159" s="11"/>
      <c r="I159" s="149"/>
      <c r="J159" s="150">
        <f>BK159</f>
        <v>0</v>
      </c>
      <c r="K159" s="11"/>
      <c r="L159" s="146"/>
      <c r="M159" s="151"/>
      <c r="N159" s="152"/>
      <c r="O159" s="152"/>
      <c r="P159" s="153">
        <f>SUM(P160:P165)</f>
        <v>0</v>
      </c>
      <c r="Q159" s="152"/>
      <c r="R159" s="153">
        <f>SUM(R160:R165)</f>
        <v>0</v>
      </c>
      <c r="S159" s="152"/>
      <c r="T159" s="154">
        <f>SUM(T160:T165)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47" t="s">
        <v>86</v>
      </c>
      <c r="AT159" s="155" t="s">
        <v>75</v>
      </c>
      <c r="AU159" s="155" t="s">
        <v>76</v>
      </c>
      <c r="AY159" s="147" t="s">
        <v>117</v>
      </c>
      <c r="BK159" s="156">
        <f>SUM(BK160:BK165)</f>
        <v>0</v>
      </c>
    </row>
    <row r="160" s="2" customFormat="1" ht="33" customHeight="1">
      <c r="A160" s="33"/>
      <c r="B160" s="157"/>
      <c r="C160" s="173" t="s">
        <v>255</v>
      </c>
      <c r="D160" s="173" t="s">
        <v>132</v>
      </c>
      <c r="E160" s="174" t="s">
        <v>256</v>
      </c>
      <c r="F160" s="175" t="s">
        <v>257</v>
      </c>
      <c r="G160" s="176" t="s">
        <v>258</v>
      </c>
      <c r="H160" s="177">
        <v>12</v>
      </c>
      <c r="I160" s="178"/>
      <c r="J160" s="179">
        <f>ROUND(I160*H160,2)</f>
        <v>0</v>
      </c>
      <c r="K160" s="180"/>
      <c r="L160" s="34"/>
      <c r="M160" s="181" t="s">
        <v>1</v>
      </c>
      <c r="N160" s="182" t="s">
        <v>41</v>
      </c>
      <c r="O160" s="72"/>
      <c r="P160" s="169">
        <f>O160*H160</f>
        <v>0</v>
      </c>
      <c r="Q160" s="169">
        <v>0</v>
      </c>
      <c r="R160" s="169">
        <f>Q160*H160</f>
        <v>0</v>
      </c>
      <c r="S160" s="169">
        <v>0</v>
      </c>
      <c r="T160" s="17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1" t="s">
        <v>164</v>
      </c>
      <c r="AT160" s="171" t="s">
        <v>132</v>
      </c>
      <c r="AU160" s="171" t="s">
        <v>84</v>
      </c>
      <c r="AY160" s="14" t="s">
        <v>117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4" t="s">
        <v>84</v>
      </c>
      <c r="BK160" s="172">
        <f>ROUND(I160*H160,2)</f>
        <v>0</v>
      </c>
      <c r="BL160" s="14" t="s">
        <v>164</v>
      </c>
      <c r="BM160" s="171" t="s">
        <v>259</v>
      </c>
    </row>
    <row r="161" s="2" customFormat="1" ht="16.5" customHeight="1">
      <c r="A161" s="33"/>
      <c r="B161" s="157"/>
      <c r="C161" s="173" t="s">
        <v>260</v>
      </c>
      <c r="D161" s="173" t="s">
        <v>132</v>
      </c>
      <c r="E161" s="174" t="s">
        <v>261</v>
      </c>
      <c r="F161" s="175" t="s">
        <v>262</v>
      </c>
      <c r="G161" s="176" t="s">
        <v>121</v>
      </c>
      <c r="H161" s="177">
        <v>1</v>
      </c>
      <c r="I161" s="178"/>
      <c r="J161" s="179">
        <f>ROUND(I161*H161,2)</f>
        <v>0</v>
      </c>
      <c r="K161" s="180"/>
      <c r="L161" s="34"/>
      <c r="M161" s="181" t="s">
        <v>1</v>
      </c>
      <c r="N161" s="182" t="s">
        <v>41</v>
      </c>
      <c r="O161" s="72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1" t="s">
        <v>164</v>
      </c>
      <c r="AT161" s="171" t="s">
        <v>132</v>
      </c>
      <c r="AU161" s="171" t="s">
        <v>84</v>
      </c>
      <c r="AY161" s="14" t="s">
        <v>117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84</v>
      </c>
      <c r="BK161" s="172">
        <f>ROUND(I161*H161,2)</f>
        <v>0</v>
      </c>
      <c r="BL161" s="14" t="s">
        <v>164</v>
      </c>
      <c r="BM161" s="171" t="s">
        <v>263</v>
      </c>
    </row>
    <row r="162" s="2" customFormat="1" ht="33" customHeight="1">
      <c r="A162" s="33"/>
      <c r="B162" s="157"/>
      <c r="C162" s="173" t="s">
        <v>264</v>
      </c>
      <c r="D162" s="173" t="s">
        <v>132</v>
      </c>
      <c r="E162" s="174" t="s">
        <v>265</v>
      </c>
      <c r="F162" s="175" t="s">
        <v>266</v>
      </c>
      <c r="G162" s="176" t="s">
        <v>121</v>
      </c>
      <c r="H162" s="177">
        <v>1</v>
      </c>
      <c r="I162" s="178"/>
      <c r="J162" s="179">
        <f>ROUND(I162*H162,2)</f>
        <v>0</v>
      </c>
      <c r="K162" s="180"/>
      <c r="L162" s="34"/>
      <c r="M162" s="181" t="s">
        <v>1</v>
      </c>
      <c r="N162" s="182" t="s">
        <v>41</v>
      </c>
      <c r="O162" s="72"/>
      <c r="P162" s="169">
        <f>O162*H162</f>
        <v>0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1" t="s">
        <v>164</v>
      </c>
      <c r="AT162" s="171" t="s">
        <v>132</v>
      </c>
      <c r="AU162" s="171" t="s">
        <v>84</v>
      </c>
      <c r="AY162" s="14" t="s">
        <v>117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4" t="s">
        <v>84</v>
      </c>
      <c r="BK162" s="172">
        <f>ROUND(I162*H162,2)</f>
        <v>0</v>
      </c>
      <c r="BL162" s="14" t="s">
        <v>164</v>
      </c>
      <c r="BM162" s="171" t="s">
        <v>267</v>
      </c>
    </row>
    <row r="163" s="2" customFormat="1" ht="16.5" customHeight="1">
      <c r="A163" s="33"/>
      <c r="B163" s="157"/>
      <c r="C163" s="173" t="s">
        <v>268</v>
      </c>
      <c r="D163" s="173" t="s">
        <v>132</v>
      </c>
      <c r="E163" s="174" t="s">
        <v>269</v>
      </c>
      <c r="F163" s="175" t="s">
        <v>270</v>
      </c>
      <c r="G163" s="176" t="s">
        <v>121</v>
      </c>
      <c r="H163" s="177">
        <v>1</v>
      </c>
      <c r="I163" s="178"/>
      <c r="J163" s="179">
        <f>ROUND(I163*H163,2)</f>
        <v>0</v>
      </c>
      <c r="K163" s="180"/>
      <c r="L163" s="34"/>
      <c r="M163" s="181" t="s">
        <v>1</v>
      </c>
      <c r="N163" s="182" t="s">
        <v>41</v>
      </c>
      <c r="O163" s="72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1" t="s">
        <v>164</v>
      </c>
      <c r="AT163" s="171" t="s">
        <v>132</v>
      </c>
      <c r="AU163" s="171" t="s">
        <v>84</v>
      </c>
      <c r="AY163" s="14" t="s">
        <v>117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84</v>
      </c>
      <c r="BK163" s="172">
        <f>ROUND(I163*H163,2)</f>
        <v>0</v>
      </c>
      <c r="BL163" s="14" t="s">
        <v>164</v>
      </c>
      <c r="BM163" s="171" t="s">
        <v>271</v>
      </c>
    </row>
    <row r="164" s="2" customFormat="1" ht="16.5" customHeight="1">
      <c r="A164" s="33"/>
      <c r="B164" s="157"/>
      <c r="C164" s="173" t="s">
        <v>272</v>
      </c>
      <c r="D164" s="173" t="s">
        <v>132</v>
      </c>
      <c r="E164" s="174" t="s">
        <v>273</v>
      </c>
      <c r="F164" s="175" t="s">
        <v>274</v>
      </c>
      <c r="G164" s="176" t="s">
        <v>275</v>
      </c>
      <c r="H164" s="177">
        <v>1</v>
      </c>
      <c r="I164" s="178"/>
      <c r="J164" s="179">
        <f>ROUND(I164*H164,2)</f>
        <v>0</v>
      </c>
      <c r="K164" s="180"/>
      <c r="L164" s="34"/>
      <c r="M164" s="181" t="s">
        <v>1</v>
      </c>
      <c r="N164" s="182" t="s">
        <v>41</v>
      </c>
      <c r="O164" s="72"/>
      <c r="P164" s="169">
        <f>O164*H164</f>
        <v>0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1" t="s">
        <v>276</v>
      </c>
      <c r="AT164" s="171" t="s">
        <v>132</v>
      </c>
      <c r="AU164" s="171" t="s">
        <v>84</v>
      </c>
      <c r="AY164" s="14" t="s">
        <v>117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4" t="s">
        <v>84</v>
      </c>
      <c r="BK164" s="172">
        <f>ROUND(I164*H164,2)</f>
        <v>0</v>
      </c>
      <c r="BL164" s="14" t="s">
        <v>276</v>
      </c>
      <c r="BM164" s="171" t="s">
        <v>277</v>
      </c>
    </row>
    <row r="165" s="2" customFormat="1" ht="37.8" customHeight="1">
      <c r="A165" s="33"/>
      <c r="B165" s="157"/>
      <c r="C165" s="173" t="s">
        <v>164</v>
      </c>
      <c r="D165" s="173" t="s">
        <v>132</v>
      </c>
      <c r="E165" s="174" t="s">
        <v>278</v>
      </c>
      <c r="F165" s="175" t="s">
        <v>279</v>
      </c>
      <c r="G165" s="176" t="s">
        <v>275</v>
      </c>
      <c r="H165" s="177">
        <v>1</v>
      </c>
      <c r="I165" s="178"/>
      <c r="J165" s="179">
        <f>ROUND(I165*H165,2)</f>
        <v>0</v>
      </c>
      <c r="K165" s="180"/>
      <c r="L165" s="34"/>
      <c r="M165" s="181" t="s">
        <v>1</v>
      </c>
      <c r="N165" s="182" t="s">
        <v>41</v>
      </c>
      <c r="O165" s="72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1" t="s">
        <v>276</v>
      </c>
      <c r="AT165" s="171" t="s">
        <v>132</v>
      </c>
      <c r="AU165" s="171" t="s">
        <v>84</v>
      </c>
      <c r="AY165" s="14" t="s">
        <v>117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84</v>
      </c>
      <c r="BK165" s="172">
        <f>ROUND(I165*H165,2)</f>
        <v>0</v>
      </c>
      <c r="BL165" s="14" t="s">
        <v>276</v>
      </c>
      <c r="BM165" s="171" t="s">
        <v>280</v>
      </c>
    </row>
    <row r="166" s="11" customFormat="1" ht="25.92" customHeight="1">
      <c r="A166" s="11"/>
      <c r="B166" s="146"/>
      <c r="C166" s="11"/>
      <c r="D166" s="147" t="s">
        <v>75</v>
      </c>
      <c r="E166" s="148" t="s">
        <v>281</v>
      </c>
      <c r="F166" s="148" t="s">
        <v>282</v>
      </c>
      <c r="G166" s="11"/>
      <c r="H166" s="11"/>
      <c r="I166" s="149"/>
      <c r="J166" s="150">
        <f>BK166</f>
        <v>0</v>
      </c>
      <c r="K166" s="11"/>
      <c r="L166" s="146"/>
      <c r="M166" s="151"/>
      <c r="N166" s="152"/>
      <c r="O166" s="152"/>
      <c r="P166" s="153">
        <f>P167</f>
        <v>0</v>
      </c>
      <c r="Q166" s="152"/>
      <c r="R166" s="153">
        <f>R167</f>
        <v>0</v>
      </c>
      <c r="S166" s="152"/>
      <c r="T166" s="154">
        <f>T167</f>
        <v>0.64000000000000001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47" t="s">
        <v>86</v>
      </c>
      <c r="AT166" s="155" t="s">
        <v>75</v>
      </c>
      <c r="AU166" s="155" t="s">
        <v>76</v>
      </c>
      <c r="AY166" s="147" t="s">
        <v>117</v>
      </c>
      <c r="BK166" s="156">
        <f>BK167</f>
        <v>0</v>
      </c>
    </row>
    <row r="167" s="2" customFormat="1" ht="37.8" customHeight="1">
      <c r="A167" s="33"/>
      <c r="B167" s="157"/>
      <c r="C167" s="173" t="s">
        <v>283</v>
      </c>
      <c r="D167" s="173" t="s">
        <v>132</v>
      </c>
      <c r="E167" s="174" t="s">
        <v>284</v>
      </c>
      <c r="F167" s="175" t="s">
        <v>285</v>
      </c>
      <c r="G167" s="176" t="s">
        <v>258</v>
      </c>
      <c r="H167" s="177">
        <v>16</v>
      </c>
      <c r="I167" s="178"/>
      <c r="J167" s="179">
        <f>ROUND(I167*H167,2)</f>
        <v>0</v>
      </c>
      <c r="K167" s="180"/>
      <c r="L167" s="34"/>
      <c r="M167" s="183" t="s">
        <v>1</v>
      </c>
      <c r="N167" s="184" t="s">
        <v>41</v>
      </c>
      <c r="O167" s="185"/>
      <c r="P167" s="186">
        <f>O167*H167</f>
        <v>0</v>
      </c>
      <c r="Q167" s="186">
        <v>0</v>
      </c>
      <c r="R167" s="186">
        <f>Q167*H167</f>
        <v>0</v>
      </c>
      <c r="S167" s="186">
        <v>0.040000000000000001</v>
      </c>
      <c r="T167" s="187">
        <f>S167*H167</f>
        <v>0.64000000000000001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71" t="s">
        <v>123</v>
      </c>
      <c r="AT167" s="171" t="s">
        <v>132</v>
      </c>
      <c r="AU167" s="171" t="s">
        <v>84</v>
      </c>
      <c r="AY167" s="14" t="s">
        <v>117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84</v>
      </c>
      <c r="BK167" s="172">
        <f>ROUND(I167*H167,2)</f>
        <v>0</v>
      </c>
      <c r="BL167" s="14" t="s">
        <v>123</v>
      </c>
      <c r="BM167" s="171" t="s">
        <v>286</v>
      </c>
    </row>
    <row r="168" s="2" customFormat="1" ht="6.96" customHeight="1">
      <c r="A168" s="33"/>
      <c r="B168" s="55"/>
      <c r="C168" s="56"/>
      <c r="D168" s="56"/>
      <c r="E168" s="56"/>
      <c r="F168" s="56"/>
      <c r="G168" s="56"/>
      <c r="H168" s="56"/>
      <c r="I168" s="56"/>
      <c r="J168" s="56"/>
      <c r="K168" s="56"/>
      <c r="L168" s="34"/>
      <c r="M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</row>
  </sheetData>
  <autoFilter ref="C122:K16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DESKTOP\Karel</dc:creator>
  <cp:lastModifiedBy>DESKTOP\Karel</cp:lastModifiedBy>
  <dcterms:created xsi:type="dcterms:W3CDTF">2024-06-30T17:15:51Z</dcterms:created>
  <dcterms:modified xsi:type="dcterms:W3CDTF">2024-06-30T17:15:52Z</dcterms:modified>
</cp:coreProperties>
</file>